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dist\AppData\Local\Microsoft\Windows\Temporary Internet Files\Content.Outlook\NUKLWW1B\"/>
    </mc:Choice>
  </mc:AlternateContent>
  <bookViews>
    <workbookView xWindow="0" yWindow="0" windowWidth="16392" windowHeight="5652"/>
  </bookViews>
  <sheets>
    <sheet name="Palkade abitabel" sheetId="7" r:id="rId1"/>
    <sheet name="Näited" sheetId="15" r:id="rId2"/>
    <sheet name="mitte kustutada! valemileht!" sheetId="5" state="hidden" r:id="rId3"/>
  </sheets>
  <definedNames>
    <definedName name="_xlnm._FilterDatabase" localSheetId="1" hidden="1">Näited!$A$7:$AL$7</definedName>
    <definedName name="_xlnm._FilterDatabase" localSheetId="0" hidden="1">'Palkade abitabel'!$A$7:$AL$7</definedName>
    <definedName name="Tegevuse_tähis" localSheetId="1">Näited!$AL$2:$AL$3</definedName>
    <definedName name="Tegevuse_tähis">'Palkade abitabel'!$AL$2:$AL$3</definedName>
  </definedNames>
  <calcPr calcId="162913"/>
</workbook>
</file>

<file path=xl/calcChain.xml><?xml version="1.0" encoding="utf-8"?>
<calcChain xmlns="http://schemas.openxmlformats.org/spreadsheetml/2006/main">
  <c r="N32" i="7" l="1"/>
  <c r="C32" i="7"/>
  <c r="W33" i="7"/>
  <c r="I13" i="7" l="1"/>
  <c r="W15" i="15" l="1"/>
  <c r="H28" i="7" l="1"/>
  <c r="I28" i="7"/>
  <c r="J28" i="7"/>
  <c r="M28" i="7" s="1"/>
  <c r="K28" i="7"/>
  <c r="L28" i="7"/>
  <c r="Q28" i="7"/>
  <c r="R28" i="7"/>
  <c r="S28" i="7"/>
  <c r="T28" i="7"/>
  <c r="U28" i="7"/>
  <c r="W28" i="7"/>
  <c r="H29" i="7"/>
  <c r="I29" i="7"/>
  <c r="J29" i="7"/>
  <c r="K29" i="7"/>
  <c r="N29" i="7" s="1"/>
  <c r="L29" i="7"/>
  <c r="Q29" i="7"/>
  <c r="R29" i="7"/>
  <c r="S29" i="7"/>
  <c r="V29" i="7" s="1"/>
  <c r="T29" i="7"/>
  <c r="U29" i="7"/>
  <c r="H30" i="7"/>
  <c r="I30" i="7"/>
  <c r="N30" i="7" s="1"/>
  <c r="J30" i="7"/>
  <c r="K30" i="7"/>
  <c r="L30" i="7"/>
  <c r="M30" i="7"/>
  <c r="Q30" i="7"/>
  <c r="R30" i="7"/>
  <c r="S30" i="7"/>
  <c r="T30" i="7"/>
  <c r="U30" i="7"/>
  <c r="H31" i="15"/>
  <c r="I31" i="15"/>
  <c r="N31" i="15" s="1"/>
  <c r="J31" i="15"/>
  <c r="K31" i="15"/>
  <c r="L31" i="15"/>
  <c r="M31" i="15" s="1"/>
  <c r="Q31" i="15"/>
  <c r="R31" i="15"/>
  <c r="W31" i="15" s="1"/>
  <c r="S31" i="15"/>
  <c r="T31" i="15"/>
  <c r="U31" i="15"/>
  <c r="V31" i="15"/>
  <c r="H30" i="15"/>
  <c r="I30" i="15"/>
  <c r="J30" i="15"/>
  <c r="M30" i="15" s="1"/>
  <c r="K30" i="15"/>
  <c r="L30" i="15"/>
  <c r="N30" i="15"/>
  <c r="Q30" i="15"/>
  <c r="W30" i="15" s="1"/>
  <c r="R30" i="15"/>
  <c r="S30" i="15"/>
  <c r="V30" i="15" s="1"/>
  <c r="T30" i="15"/>
  <c r="U30" i="15"/>
  <c r="H29" i="15"/>
  <c r="I29" i="15"/>
  <c r="N29" i="15" s="1"/>
  <c r="J29" i="15"/>
  <c r="K29" i="15"/>
  <c r="L29" i="15"/>
  <c r="M29" i="15" s="1"/>
  <c r="Q29" i="15"/>
  <c r="R29" i="15"/>
  <c r="W29" i="15" s="1"/>
  <c r="S29" i="15"/>
  <c r="T29" i="15"/>
  <c r="U29" i="15"/>
  <c r="V29" i="15"/>
  <c r="H20" i="15"/>
  <c r="I20" i="15"/>
  <c r="J20" i="15"/>
  <c r="M20" i="15" s="1"/>
  <c r="K20" i="15"/>
  <c r="L20" i="15"/>
  <c r="N20" i="15"/>
  <c r="Q20" i="15"/>
  <c r="W20" i="15" s="1"/>
  <c r="R20" i="15"/>
  <c r="S20" i="15"/>
  <c r="V20" i="15" s="1"/>
  <c r="T20" i="15"/>
  <c r="U20" i="15"/>
  <c r="H21" i="15"/>
  <c r="I21" i="15"/>
  <c r="N21" i="15" s="1"/>
  <c r="J21" i="15"/>
  <c r="K21" i="15"/>
  <c r="L21" i="15"/>
  <c r="M21" i="15" s="1"/>
  <c r="Q21" i="15"/>
  <c r="R21" i="15"/>
  <c r="V21" i="15" s="1"/>
  <c r="S21" i="15"/>
  <c r="T21" i="15"/>
  <c r="U21" i="15"/>
  <c r="H22" i="15"/>
  <c r="I22" i="15"/>
  <c r="J22" i="15"/>
  <c r="M22" i="15" s="1"/>
  <c r="K22" i="15"/>
  <c r="L22" i="15"/>
  <c r="N22" i="15"/>
  <c r="Q22" i="15"/>
  <c r="W22" i="15" s="1"/>
  <c r="R22" i="15"/>
  <c r="S22" i="15"/>
  <c r="V22" i="15" s="1"/>
  <c r="T22" i="15"/>
  <c r="U22" i="15"/>
  <c r="H13" i="15"/>
  <c r="I13" i="15"/>
  <c r="N13" i="15" s="1"/>
  <c r="J13" i="15"/>
  <c r="K13" i="15"/>
  <c r="L13" i="15"/>
  <c r="M13" i="15" s="1"/>
  <c r="Q13" i="15"/>
  <c r="R13" i="15"/>
  <c r="W13" i="15" s="1"/>
  <c r="S13" i="15"/>
  <c r="T13" i="15"/>
  <c r="U13" i="15"/>
  <c r="V13" i="15"/>
  <c r="H14" i="15"/>
  <c r="I14" i="15"/>
  <c r="J14" i="15"/>
  <c r="M14" i="15" s="1"/>
  <c r="K14" i="15"/>
  <c r="L14" i="15"/>
  <c r="N14" i="15"/>
  <c r="Q14" i="15"/>
  <c r="W14" i="15" s="1"/>
  <c r="R14" i="15"/>
  <c r="S14" i="15"/>
  <c r="V14" i="15" s="1"/>
  <c r="T14" i="15"/>
  <c r="U14" i="15"/>
  <c r="Q28" i="15"/>
  <c r="W28" i="15" s="1"/>
  <c r="H28" i="15"/>
  <c r="I28" i="15"/>
  <c r="J28" i="15"/>
  <c r="M28" i="15" s="1"/>
  <c r="K28" i="15"/>
  <c r="N28" i="15" s="1"/>
  <c r="L28" i="15"/>
  <c r="R28" i="15"/>
  <c r="S28" i="15"/>
  <c r="T28" i="15"/>
  <c r="U28" i="15"/>
  <c r="V28" i="15"/>
  <c r="K27" i="15"/>
  <c r="L27" i="15"/>
  <c r="I27" i="15"/>
  <c r="N27" i="15" s="1"/>
  <c r="Q27" i="15" s="1"/>
  <c r="H27" i="15"/>
  <c r="R27" i="15"/>
  <c r="J27" i="15"/>
  <c r="T27" i="15"/>
  <c r="U27" i="15"/>
  <c r="C32" i="15"/>
  <c r="C33" i="15" s="1"/>
  <c r="L26" i="15"/>
  <c r="K26" i="15"/>
  <c r="J26" i="15"/>
  <c r="T26" i="15"/>
  <c r="H26" i="15"/>
  <c r="R26" i="15" s="1"/>
  <c r="J25" i="15"/>
  <c r="T25" i="15" s="1"/>
  <c r="K25" i="15"/>
  <c r="K32" i="15" s="1"/>
  <c r="H25" i="15"/>
  <c r="R25" i="15"/>
  <c r="L25" i="15"/>
  <c r="U25" i="15" s="1"/>
  <c r="J24" i="15"/>
  <c r="K24" i="15"/>
  <c r="T24" i="15"/>
  <c r="T32" i="15" s="1"/>
  <c r="L24" i="15"/>
  <c r="L32" i="15" s="1"/>
  <c r="H24" i="15"/>
  <c r="H32" i="15"/>
  <c r="C23" i="15"/>
  <c r="L19" i="15"/>
  <c r="U19" i="15"/>
  <c r="J19" i="15"/>
  <c r="T19" i="15" s="1"/>
  <c r="K19" i="15"/>
  <c r="I19" i="15"/>
  <c r="S19" i="15"/>
  <c r="H19" i="15"/>
  <c r="R19" i="15" s="1"/>
  <c r="V19" i="15" s="1"/>
  <c r="N19" i="15"/>
  <c r="Q19" i="15"/>
  <c r="L18" i="15"/>
  <c r="U18" i="15"/>
  <c r="K18" i="15"/>
  <c r="I18" i="15" s="1"/>
  <c r="J18" i="15"/>
  <c r="T18" i="15"/>
  <c r="H18" i="15"/>
  <c r="R18" i="15" s="1"/>
  <c r="L17" i="15"/>
  <c r="L23" i="15" s="1"/>
  <c r="U17" i="15"/>
  <c r="J17" i="15"/>
  <c r="K17" i="15"/>
  <c r="T17" i="15"/>
  <c r="H17" i="15"/>
  <c r="H23" i="15" s="1"/>
  <c r="H16" i="15"/>
  <c r="R16" i="15"/>
  <c r="L16" i="15"/>
  <c r="U16" i="15" s="1"/>
  <c r="U23" i="15" s="1"/>
  <c r="K16" i="15"/>
  <c r="I16" i="15"/>
  <c r="S16" i="15" s="1"/>
  <c r="J16" i="15"/>
  <c r="T16" i="15" s="1"/>
  <c r="T23" i="15" s="1"/>
  <c r="C15" i="15"/>
  <c r="U12" i="15"/>
  <c r="T12" i="15"/>
  <c r="S12" i="15"/>
  <c r="R12" i="15"/>
  <c r="V12" i="15"/>
  <c r="Q12" i="15"/>
  <c r="W12" i="15" s="1"/>
  <c r="L12" i="15"/>
  <c r="K12" i="15"/>
  <c r="I12" i="15" s="1"/>
  <c r="J12" i="15"/>
  <c r="H12" i="15"/>
  <c r="L11" i="15"/>
  <c r="U11" i="15" s="1"/>
  <c r="J11" i="15"/>
  <c r="T11" i="15" s="1"/>
  <c r="K11" i="15"/>
  <c r="I11" i="15" s="1"/>
  <c r="H11" i="15"/>
  <c r="R11" i="15"/>
  <c r="J10" i="15"/>
  <c r="T10" i="15" s="1"/>
  <c r="K10" i="15"/>
  <c r="L10" i="15"/>
  <c r="U10" i="15"/>
  <c r="H10" i="15"/>
  <c r="R10" i="15" s="1"/>
  <c r="L9" i="15"/>
  <c r="U9" i="15"/>
  <c r="J9" i="15"/>
  <c r="T9" i="15" s="1"/>
  <c r="K9" i="15"/>
  <c r="H9" i="15"/>
  <c r="R9" i="15"/>
  <c r="L8" i="15"/>
  <c r="U8" i="15" s="1"/>
  <c r="U15" i="15" s="1"/>
  <c r="J8" i="15"/>
  <c r="T8" i="15" s="1"/>
  <c r="T15" i="15" s="1"/>
  <c r="T33" i="15" s="1"/>
  <c r="K8" i="15"/>
  <c r="I8" i="15" s="1"/>
  <c r="H8" i="15"/>
  <c r="H15" i="15" s="1"/>
  <c r="H33" i="15" s="1"/>
  <c r="I26" i="15"/>
  <c r="U26" i="15"/>
  <c r="I10" i="15"/>
  <c r="M10" i="15" s="1"/>
  <c r="I24" i="15"/>
  <c r="M24" i="15" s="1"/>
  <c r="U24" i="15"/>
  <c r="U32" i="15" s="1"/>
  <c r="R24" i="15"/>
  <c r="K23" i="15"/>
  <c r="I17" i="15"/>
  <c r="M17" i="15" s="1"/>
  <c r="J23" i="15"/>
  <c r="I9" i="15"/>
  <c r="S9" i="15" s="1"/>
  <c r="N24" i="15"/>
  <c r="M16" i="15"/>
  <c r="M26" i="15"/>
  <c r="J8" i="7"/>
  <c r="N26" i="15"/>
  <c r="Q26" i="15"/>
  <c r="S26" i="15"/>
  <c r="S10" i="15"/>
  <c r="S17" i="15"/>
  <c r="N17" i="15"/>
  <c r="Q17" i="15"/>
  <c r="S24" i="15"/>
  <c r="N9" i="15"/>
  <c r="Q9" i="15" s="1"/>
  <c r="K20" i="7"/>
  <c r="K27" i="7"/>
  <c r="K26" i="7"/>
  <c r="K25" i="7"/>
  <c r="K24" i="7"/>
  <c r="J27" i="7"/>
  <c r="J26" i="7"/>
  <c r="J25" i="7"/>
  <c r="M25" i="7" s="1"/>
  <c r="J24" i="7"/>
  <c r="J31" i="7" s="1"/>
  <c r="K22" i="7"/>
  <c r="J22" i="7"/>
  <c r="K21" i="7"/>
  <c r="K19" i="7"/>
  <c r="K18" i="7"/>
  <c r="K17" i="7"/>
  <c r="K16" i="7"/>
  <c r="J21" i="7"/>
  <c r="J20" i="7"/>
  <c r="J19" i="7"/>
  <c r="J18" i="7"/>
  <c r="J17" i="7"/>
  <c r="J16" i="7"/>
  <c r="K14" i="7"/>
  <c r="K13" i="7"/>
  <c r="K12" i="7"/>
  <c r="K11" i="7"/>
  <c r="K10" i="7"/>
  <c r="I10" i="7" s="1"/>
  <c r="J14" i="7"/>
  <c r="J13" i="7"/>
  <c r="J12" i="7"/>
  <c r="J11" i="7"/>
  <c r="J10" i="7"/>
  <c r="K9" i="7"/>
  <c r="J9" i="7"/>
  <c r="K8" i="7"/>
  <c r="T8" i="7"/>
  <c r="V24" i="15"/>
  <c r="L27" i="7"/>
  <c r="L26" i="7"/>
  <c r="L25" i="7"/>
  <c r="L24" i="7"/>
  <c r="L22" i="7"/>
  <c r="L21" i="7"/>
  <c r="L20" i="7"/>
  <c r="L19" i="7"/>
  <c r="L18" i="7"/>
  <c r="L17" i="7"/>
  <c r="L16" i="7"/>
  <c r="L8" i="7"/>
  <c r="H22" i="7"/>
  <c r="H20" i="7"/>
  <c r="H18" i="7"/>
  <c r="H16" i="7"/>
  <c r="H8" i="7"/>
  <c r="C15" i="7"/>
  <c r="L14" i="7"/>
  <c r="L13" i="7"/>
  <c r="N13" i="7" s="1"/>
  <c r="L12" i="7"/>
  <c r="L11" i="7"/>
  <c r="L10" i="7"/>
  <c r="L9" i="7"/>
  <c r="I8" i="7"/>
  <c r="S8" i="7"/>
  <c r="Q8" i="7"/>
  <c r="R8" i="7"/>
  <c r="U24" i="7"/>
  <c r="U25" i="7"/>
  <c r="U26" i="7"/>
  <c r="U27" i="7"/>
  <c r="R16" i="7"/>
  <c r="U16" i="7"/>
  <c r="U17" i="7"/>
  <c r="R18" i="7"/>
  <c r="V18" i="7" s="1"/>
  <c r="U18" i="7"/>
  <c r="U19" i="7"/>
  <c r="R20" i="7"/>
  <c r="U20" i="7"/>
  <c r="U21" i="7"/>
  <c r="R22" i="7"/>
  <c r="U22" i="7"/>
  <c r="U9" i="7"/>
  <c r="U10" i="7"/>
  <c r="U11" i="7"/>
  <c r="U12" i="7"/>
  <c r="U13" i="7"/>
  <c r="U14" i="7"/>
  <c r="H24" i="7"/>
  <c r="R24" i="7"/>
  <c r="T24" i="7"/>
  <c r="V24" i="7" s="1"/>
  <c r="I24" i="7"/>
  <c r="S24" i="7"/>
  <c r="H25" i="7"/>
  <c r="R25" i="7"/>
  <c r="W25" i="7" s="1"/>
  <c r="T25" i="7"/>
  <c r="I25" i="7"/>
  <c r="S25" i="7"/>
  <c r="H26" i="7"/>
  <c r="H31" i="7" s="1"/>
  <c r="R26" i="7"/>
  <c r="I26" i="7"/>
  <c r="H27" i="7"/>
  <c r="R27" i="7"/>
  <c r="T27" i="7"/>
  <c r="H17" i="7"/>
  <c r="R17" i="7"/>
  <c r="V17" i="7" s="1"/>
  <c r="H19" i="7"/>
  <c r="R19" i="7"/>
  <c r="T19" i="7"/>
  <c r="I20" i="7"/>
  <c r="M20" i="7" s="1"/>
  <c r="S20" i="7"/>
  <c r="H21" i="7"/>
  <c r="R21" i="7"/>
  <c r="I21" i="7"/>
  <c r="S21" i="7"/>
  <c r="W21" i="7" s="1"/>
  <c r="H9" i="7"/>
  <c r="R9" i="7"/>
  <c r="H10" i="7"/>
  <c r="R10" i="7"/>
  <c r="S10" i="7"/>
  <c r="H11" i="7"/>
  <c r="R11" i="7"/>
  <c r="H12" i="7"/>
  <c r="R12" i="7"/>
  <c r="H13" i="7"/>
  <c r="R13" i="7"/>
  <c r="H14" i="7"/>
  <c r="R14" i="7"/>
  <c r="I14" i="7"/>
  <c r="S14" i="7"/>
  <c r="C31" i="7"/>
  <c r="C23" i="7"/>
  <c r="T26" i="7"/>
  <c r="S26" i="7"/>
  <c r="T14" i="7"/>
  <c r="T10" i="7"/>
  <c r="Q10" i="7"/>
  <c r="T11" i="7"/>
  <c r="T9" i="7"/>
  <c r="T13" i="7"/>
  <c r="T12" i="7"/>
  <c r="T22" i="7"/>
  <c r="T20" i="7"/>
  <c r="T18" i="7"/>
  <c r="T16" i="7"/>
  <c r="I16" i="7"/>
  <c r="S16" i="7"/>
  <c r="T21" i="7"/>
  <c r="I27" i="7"/>
  <c r="M27" i="7" s="1"/>
  <c r="N25" i="7"/>
  <c r="Q25" i="7"/>
  <c r="I22" i="7"/>
  <c r="I17" i="7"/>
  <c r="S17" i="7"/>
  <c r="I18" i="7"/>
  <c r="I19" i="7"/>
  <c r="I12" i="7"/>
  <c r="I9" i="7"/>
  <c r="N9" i="7" s="1"/>
  <c r="S9" i="7"/>
  <c r="Q14" i="7"/>
  <c r="I11" i="7"/>
  <c r="N11" i="7" s="1"/>
  <c r="Q24" i="7"/>
  <c r="N26" i="7"/>
  <c r="Q26" i="7"/>
  <c r="Q20" i="7"/>
  <c r="H23" i="7"/>
  <c r="Q21" i="7"/>
  <c r="U8" i="7"/>
  <c r="W26" i="7"/>
  <c r="S27" i="7"/>
  <c r="Q16" i="7"/>
  <c r="M18" i="7"/>
  <c r="S18" i="7"/>
  <c r="S22" i="7"/>
  <c r="V22" i="7"/>
  <c r="M19" i="7"/>
  <c r="S19" i="7"/>
  <c r="S11" i="7"/>
  <c r="S13" i="7"/>
  <c r="Q12" i="7"/>
  <c r="S12" i="7"/>
  <c r="Q22" i="7"/>
  <c r="W22" i="7" s="1"/>
  <c r="N18" i="7"/>
  <c r="Q18" i="7"/>
  <c r="Q19" i="7"/>
  <c r="N27" i="7"/>
  <c r="Q17" i="7"/>
  <c r="Q11" i="7"/>
  <c r="Q13" i="7"/>
  <c r="Q27" i="7"/>
  <c r="Q9" i="7"/>
  <c r="M17" i="7"/>
  <c r="T17" i="7"/>
  <c r="M12" i="7" l="1"/>
  <c r="W16" i="7"/>
  <c r="W20" i="7"/>
  <c r="W24" i="7"/>
  <c r="R23" i="7"/>
  <c r="M24" i="7"/>
  <c r="M16" i="7"/>
  <c r="M23" i="7" s="1"/>
  <c r="S31" i="7"/>
  <c r="M21" i="7"/>
  <c r="V20" i="7"/>
  <c r="V30" i="7"/>
  <c r="M29" i="7"/>
  <c r="W18" i="7"/>
  <c r="I31" i="7"/>
  <c r="V11" i="7"/>
  <c r="V27" i="7"/>
  <c r="N20" i="7"/>
  <c r="W17" i="7"/>
  <c r="T23" i="7"/>
  <c r="L23" i="7"/>
  <c r="L31" i="7"/>
  <c r="M10" i="7"/>
  <c r="J23" i="7"/>
  <c r="K23" i="7"/>
  <c r="M22" i="7"/>
  <c r="M26" i="7"/>
  <c r="K31" i="7"/>
  <c r="W30" i="7"/>
  <c r="W29" i="7"/>
  <c r="N28" i="7"/>
  <c r="S23" i="7"/>
  <c r="N21" i="7"/>
  <c r="N19" i="7"/>
  <c r="N17" i="7"/>
  <c r="V19" i="7"/>
  <c r="V23" i="7" s="1"/>
  <c r="V26" i="7"/>
  <c r="V25" i="7"/>
  <c r="N24" i="7"/>
  <c r="N31" i="7" s="1"/>
  <c r="V21" i="7"/>
  <c r="U23" i="7"/>
  <c r="V16" i="7"/>
  <c r="U31" i="7"/>
  <c r="M9" i="7"/>
  <c r="N22" i="7"/>
  <c r="V28" i="7"/>
  <c r="N12" i="7"/>
  <c r="W9" i="7"/>
  <c r="V12" i="7"/>
  <c r="V31" i="7"/>
  <c r="K15" i="7"/>
  <c r="W27" i="7"/>
  <c r="W19" i="7"/>
  <c r="W23" i="7" s="1"/>
  <c r="I23" i="7"/>
  <c r="M11" i="7"/>
  <c r="N16" i="7"/>
  <c r="N23" i="7" s="1"/>
  <c r="T31" i="7"/>
  <c r="N8" i="7"/>
  <c r="R31" i="7"/>
  <c r="H15" i="7"/>
  <c r="H32" i="7" s="1"/>
  <c r="M8" i="7"/>
  <c r="Q31" i="7"/>
  <c r="Q23" i="7"/>
  <c r="N14" i="7"/>
  <c r="M13" i="7"/>
  <c r="V9" i="7"/>
  <c r="L15" i="7"/>
  <c r="L32" i="7" s="1"/>
  <c r="J15" i="7"/>
  <c r="M14" i="7"/>
  <c r="V14" i="7"/>
  <c r="W14" i="7"/>
  <c r="W12" i="7"/>
  <c r="V13" i="7"/>
  <c r="U15" i="7"/>
  <c r="W11" i="7"/>
  <c r="V10" i="7"/>
  <c r="N10" i="7"/>
  <c r="I15" i="7"/>
  <c r="R15" i="7"/>
  <c r="R32" i="7" s="1"/>
  <c r="T15" i="7"/>
  <c r="W10" i="7"/>
  <c r="W13" i="7"/>
  <c r="S15" i="7"/>
  <c r="V8" i="7"/>
  <c r="W8" i="7"/>
  <c r="Q15" i="7"/>
  <c r="V9" i="15"/>
  <c r="V10" i="15"/>
  <c r="N12" i="15"/>
  <c r="M12" i="15"/>
  <c r="W26" i="15"/>
  <c r="W9" i="15"/>
  <c r="N8" i="15"/>
  <c r="M8" i="15"/>
  <c r="S8" i="15"/>
  <c r="I15" i="15"/>
  <c r="M11" i="15"/>
  <c r="N11" i="15"/>
  <c r="Q11" i="15" s="1"/>
  <c r="S11" i="15"/>
  <c r="V11" i="15" s="1"/>
  <c r="W19" i="15"/>
  <c r="S18" i="15"/>
  <c r="S23" i="15" s="1"/>
  <c r="M18" i="15"/>
  <c r="M23" i="15" s="1"/>
  <c r="N18" i="15"/>
  <c r="Q18" i="15" s="1"/>
  <c r="W18" i="15" s="1"/>
  <c r="V26" i="15"/>
  <c r="R32" i="15"/>
  <c r="W17" i="15"/>
  <c r="U33" i="15"/>
  <c r="R23" i="15"/>
  <c r="V18" i="15"/>
  <c r="V27" i="15"/>
  <c r="Q24" i="15"/>
  <c r="J15" i="15"/>
  <c r="L15" i="15"/>
  <c r="L33" i="15" s="1"/>
  <c r="V16" i="15"/>
  <c r="I25" i="15"/>
  <c r="N10" i="15"/>
  <c r="Q10" i="15" s="1"/>
  <c r="W10" i="15" s="1"/>
  <c r="R8" i="15"/>
  <c r="R17" i="15"/>
  <c r="V17" i="15" s="1"/>
  <c r="S27" i="15"/>
  <c r="W27" i="15" s="1"/>
  <c r="W21" i="15"/>
  <c r="M9" i="15"/>
  <c r="M19" i="15"/>
  <c r="N16" i="15"/>
  <c r="J32" i="15"/>
  <c r="M27" i="15"/>
  <c r="I23" i="15"/>
  <c r="K15" i="15"/>
  <c r="K33" i="15" s="1"/>
  <c r="W15" i="7" l="1"/>
  <c r="J32" i="7"/>
  <c r="W31" i="7"/>
  <c r="M31" i="7"/>
  <c r="S32" i="7"/>
  <c r="K32" i="7"/>
  <c r="I32" i="7"/>
  <c r="U32" i="7"/>
  <c r="N15" i="7"/>
  <c r="M15" i="7"/>
  <c r="V15" i="7"/>
  <c r="V32" i="7" s="1"/>
  <c r="T32" i="7"/>
  <c r="Q32" i="7"/>
  <c r="R15" i="15"/>
  <c r="R33" i="15" s="1"/>
  <c r="V8" i="15"/>
  <c r="V15" i="15" s="1"/>
  <c r="N25" i="15"/>
  <c r="S25" i="15"/>
  <c r="M25" i="15"/>
  <c r="M32" i="15" s="1"/>
  <c r="W11" i="15"/>
  <c r="M15" i="15"/>
  <c r="J33" i="15"/>
  <c r="S15" i="15"/>
  <c r="N23" i="15"/>
  <c r="Q16" i="15"/>
  <c r="W24" i="15"/>
  <c r="V23" i="15"/>
  <c r="I32" i="15"/>
  <c r="I33" i="15" s="1"/>
  <c r="Q8" i="15"/>
  <c r="N15" i="15"/>
  <c r="M32" i="7" l="1"/>
  <c r="W16" i="15"/>
  <c r="W23" i="15" s="1"/>
  <c r="Q23" i="15"/>
  <c r="M33" i="15"/>
  <c r="Q25" i="15"/>
  <c r="N32" i="15"/>
  <c r="N33" i="15" s="1"/>
  <c r="Q15" i="15"/>
  <c r="W8" i="15"/>
  <c r="V25" i="15"/>
  <c r="V32" i="15" s="1"/>
  <c r="V33" i="15" s="1"/>
  <c r="S32" i="15"/>
  <c r="S33" i="15" s="1"/>
  <c r="W25" i="15" l="1"/>
  <c r="W32" i="15" s="1"/>
  <c r="W34" i="15" s="1"/>
  <c r="Q32" i="15"/>
  <c r="Q33" i="15" s="1"/>
</calcChain>
</file>

<file path=xl/comments1.xml><?xml version="1.0" encoding="utf-8"?>
<comments xmlns="http://schemas.openxmlformats.org/spreadsheetml/2006/main">
  <authors>
    <author>MadisT</author>
  </authors>
  <commentList>
    <comment ref="O7" authorId="0" shapeId="0">
      <text>
        <r>
          <rPr>
            <sz val="9"/>
            <color indexed="81"/>
            <rFont val="Segoe UI"/>
            <family val="2"/>
            <charset val="186"/>
          </rPr>
          <t xml:space="preserve">Selles kuus projekti tarvis tehtud töötunnid
</t>
        </r>
      </text>
    </comment>
    <comment ref="P7" authorId="0" shapeId="0">
      <text>
        <r>
          <rPr>
            <sz val="9"/>
            <color indexed="81"/>
            <rFont val="Segoe UI"/>
            <family val="2"/>
            <charset val="186"/>
          </rPr>
          <t xml:space="preserve">Selles kuus tehtud töötunnid
</t>
        </r>
      </text>
    </comment>
    <comment ref="D8" authorId="0" shapeId="0">
      <text>
        <r>
          <rPr>
            <sz val="9"/>
            <color indexed="81"/>
            <rFont val="Segoe UI"/>
            <charset val="1"/>
          </rPr>
          <t xml:space="preserve">Sisesta õige tulumaksuvaba miinimum (2016. aastal 170 eurot, 2017.aastal 180 eurot või vastavalt olukorrale).
</t>
        </r>
      </text>
    </comment>
    <comment ref="E8" authorId="0" shapeId="0">
      <text>
        <r>
          <rPr>
            <sz val="9"/>
            <color indexed="81"/>
            <rFont val="Segoe UI"/>
            <family val="2"/>
            <charset val="186"/>
          </rPr>
          <t>Vali rippmenüüst õige kogumispensioni määr.</t>
        </r>
        <r>
          <rPr>
            <sz val="9"/>
            <color indexed="81"/>
            <rFont val="Segoe UI"/>
            <charset val="1"/>
          </rPr>
          <t xml:space="preserve">
</t>
        </r>
      </text>
    </comment>
  </commentList>
</comments>
</file>

<file path=xl/comments2.xml><?xml version="1.0" encoding="utf-8"?>
<comments xmlns="http://schemas.openxmlformats.org/spreadsheetml/2006/main">
  <authors>
    <author>MadisT</author>
    <author>TiinaNi</author>
  </authors>
  <commentList>
    <comment ref="O7" authorId="0" shapeId="0">
      <text>
        <r>
          <rPr>
            <sz val="9"/>
            <color indexed="81"/>
            <rFont val="Segoe UI"/>
            <family val="2"/>
            <charset val="186"/>
          </rPr>
          <t xml:space="preserve">Selles kuus projekti tarvis tehtud töötunnid
</t>
        </r>
      </text>
    </comment>
    <comment ref="P7" authorId="0" shapeId="0">
      <text>
        <r>
          <rPr>
            <sz val="9"/>
            <color indexed="81"/>
            <rFont val="Segoe UI"/>
            <family val="2"/>
            <charset val="186"/>
          </rPr>
          <t xml:space="preserve">Selles kuus tehtud töötunnid
</t>
        </r>
      </text>
    </comment>
    <comment ref="D8" authorId="0" shapeId="0">
      <text>
        <r>
          <rPr>
            <sz val="9"/>
            <color indexed="81"/>
            <rFont val="Segoe UI"/>
            <charset val="1"/>
          </rPr>
          <t xml:space="preserve">Sisesta õige tulumaksuvaba miinimum (2016. aastal 170 eurot, 2017.aastal 180 eurot või vastavalt olukorrale).
</t>
        </r>
      </text>
    </comment>
    <comment ref="E8" authorId="0" shapeId="0">
      <text>
        <r>
          <rPr>
            <sz val="9"/>
            <color indexed="81"/>
            <rFont val="Segoe UI"/>
            <family val="2"/>
            <charset val="186"/>
          </rPr>
          <t>Vali rippmenüüst õige kogumispensioni määr.</t>
        </r>
        <r>
          <rPr>
            <sz val="9"/>
            <color indexed="81"/>
            <rFont val="Segoe UI"/>
            <charset val="1"/>
          </rPr>
          <t xml:space="preserve">
</t>
        </r>
      </text>
    </comment>
    <comment ref="E9" authorId="0" shapeId="0">
      <text>
        <r>
          <rPr>
            <sz val="9"/>
            <color indexed="81"/>
            <rFont val="Segoe UI"/>
            <family val="2"/>
            <charset val="186"/>
          </rPr>
          <t xml:space="preserve">Korrigeerisin selle töötaja kogumispensioni määra.
</t>
        </r>
      </text>
    </comment>
    <comment ref="B12" authorId="1" shapeId="0">
      <text>
        <r>
          <rPr>
            <sz val="9"/>
            <color indexed="81"/>
            <rFont val="Segoe UI"/>
            <charset val="1"/>
          </rPr>
          <t xml:space="preserve">Näites ei ole lisatasu abikõlblik
</t>
        </r>
      </text>
    </comment>
    <comment ref="W34" authorId="0" shapeId="0">
      <text>
        <r>
          <rPr>
            <sz val="9"/>
            <color indexed="81"/>
            <rFont val="Segoe UI"/>
            <family val="2"/>
            <charset val="186"/>
          </rPr>
          <t xml:space="preserve">Siit leian abikõlbliku palgafondi kogusumma mille sisestan e-teenindusse maksetaotlusesse.
</t>
        </r>
      </text>
    </comment>
  </commentList>
</comments>
</file>

<file path=xl/sharedStrings.xml><?xml version="1.0" encoding="utf-8"?>
<sst xmlns="http://schemas.openxmlformats.org/spreadsheetml/2006/main" count="134" uniqueCount="57">
  <si>
    <t>Ostetavad teenused</t>
  </si>
  <si>
    <t>Personalikulud</t>
  </si>
  <si>
    <t>Materjalid ja tarvikud</t>
  </si>
  <si>
    <t>Lähetused</t>
  </si>
  <si>
    <t>Seadmed</t>
  </si>
  <si>
    <t>0240</t>
  </si>
  <si>
    <t>0250</t>
  </si>
  <si>
    <t>0380</t>
  </si>
  <si>
    <t>0270</t>
  </si>
  <si>
    <t>0390</t>
  </si>
  <si>
    <t>Kuu</t>
  </si>
  <si>
    <t>Brutopalk</t>
  </si>
  <si>
    <t>Sots maks</t>
  </si>
  <si>
    <t>Tulumaks</t>
  </si>
  <si>
    <t>Töötus</t>
  </si>
  <si>
    <t>Töötus isik</t>
  </si>
  <si>
    <t>Pension</t>
  </si>
  <si>
    <t>Netopalk</t>
  </si>
  <si>
    <t>Töötunnid</t>
  </si>
  <si>
    <t>Abikõlblik</t>
  </si>
  <si>
    <t>PALKADE ARVESTUS</t>
  </si>
  <si>
    <t>projektis</t>
  </si>
  <si>
    <t>kuus</t>
  </si>
  <si>
    <t>Abikõlblik palgafond kokku</t>
  </si>
  <si>
    <t>KOKKU:</t>
  </si>
  <si>
    <t>abikõlblik KOKKU:</t>
  </si>
  <si>
    <t>Töötaja nimi</t>
  </si>
  <si>
    <t>KÕIK KOKKU:</t>
  </si>
  <si>
    <t>Maksud kokku</t>
  </si>
  <si>
    <t>AK maksud kokku</t>
  </si>
  <si>
    <t>Pension (3,2,0)</t>
  </si>
  <si>
    <t>Tulum. vaba miinimum</t>
  </si>
  <si>
    <t>Jaanuar</t>
  </si>
  <si>
    <t>Veebruar</t>
  </si>
  <si>
    <t>Märts</t>
  </si>
  <si>
    <t>Aprill</t>
  </si>
  <si>
    <t>Mai</t>
  </si>
  <si>
    <t>Juuni</t>
  </si>
  <si>
    <t>Juuli</t>
  </si>
  <si>
    <t>August</t>
  </si>
  <si>
    <t>September</t>
  </si>
  <si>
    <t>Oktoober</t>
  </si>
  <si>
    <t>November</t>
  </si>
  <si>
    <t>Detsember</t>
  </si>
  <si>
    <t>Töötaja töötus-kindlustus</t>
  </si>
  <si>
    <t>Tööandja töötus-kindlustus</t>
  </si>
  <si>
    <t>Abikõlblik KOKKU:</t>
  </si>
  <si>
    <t>NÄIDE!</t>
  </si>
  <si>
    <t>Mari Maasika</t>
  </si>
  <si>
    <t>Jaak Pukk</t>
  </si>
  <si>
    <t>Hele Täht</t>
  </si>
  <si>
    <t>Kalju Kits</t>
  </si>
  <si>
    <t>Kalju Kits (lisatasu)</t>
  </si>
  <si>
    <t xml:space="preserve">Palkade abitabeli abil on erinevaid võimalusi personalikulu sisetamiseks e-teenindusse </t>
  </si>
  <si>
    <r>
      <rPr>
        <b/>
        <sz val="9"/>
        <rFont val="Arial"/>
        <family val="2"/>
        <charset val="186"/>
      </rPr>
      <t>Näide 2</t>
    </r>
    <r>
      <rPr>
        <sz val="9"/>
        <rFont val="Arial"/>
        <family val="2"/>
        <charset val="186"/>
      </rPr>
      <t xml:space="preserve">: Kui soovite taotleda palgafondi hüvitamist  kogu aruandeperioodi lõikes, siis sisestage e-teenindusse palgafondi summaks palkade abitabelist number lahtist W34- "Abikõlblik palgafond kokku". Tõendusdokumendid on samad mis näites 1 kirjeldatud. </t>
    </r>
  </si>
  <si>
    <r>
      <rPr>
        <b/>
        <sz val="9"/>
        <rFont val="Arial"/>
        <family val="2"/>
        <charset val="186"/>
      </rPr>
      <t>Näide 1</t>
    </r>
    <r>
      <rPr>
        <sz val="9"/>
        <rFont val="Arial"/>
        <family val="2"/>
        <charset val="186"/>
      </rPr>
      <t xml:space="preserve">: Kui soovite esitada andmeid 1 kuu lõikes, siis võtke abitabelist W veerust vastava kuu "abikõlblik palgafond kokku" summa. Nt jaanuari palgafondi sisestamisel summa lahtrist W15. E-teenindusse sisestatakse terviklik palgafondi summa, maksusid eristama ei pea. Tõendusdokumentidena esitada palkade abitabel, töötajate palgalehed, tööajatabelid ja makseid tõendavad dokumendid. Projekti esimesele maksetaotlusele tuleb lisada zip kaust kõikide projekti kaasatud töötajate  töölepingute ja nende lisadega ning ametijuhenditega. </t>
    </r>
  </si>
  <si>
    <t>NB! Täida ainult valgeid lahtreid. Töötajate ridu lisa vajadusel vastava kuu ridade keskele, nii jäävad summeerimise valemid toimima! NB! Jälgida ridade lisamisel valemeid veergudes H kuni 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</si>
</sst>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yyyy\ mmm"/>
    <numFmt numFmtId="167" formatCode="#,##0\ [$€-1]"/>
  </numFmts>
  <fonts count="20" x14ac:knownFonts="1">
    <font>
      <sz val="11"/>
      <color theme="1"/>
      <name val="Calibri"/>
      <family val="2"/>
      <charset val="186"/>
      <scheme val="minor"/>
    </font>
    <font>
      <b/>
      <sz val="12"/>
      <name val="Helv"/>
    </font>
    <font>
      <sz val="10"/>
      <name val="Helv"/>
    </font>
    <font>
      <sz val="12"/>
      <name val="Helv"/>
    </font>
    <font>
      <b/>
      <sz val="10"/>
      <name val="Helv"/>
    </font>
    <font>
      <sz val="10"/>
      <name val="Arial"/>
      <family val="2"/>
      <charset val="186"/>
    </font>
    <font>
      <b/>
      <sz val="10"/>
      <name val="Arial"/>
      <family val="2"/>
      <charset val="186"/>
    </font>
    <font>
      <sz val="10"/>
      <name val="Arial"/>
      <family val="2"/>
      <charset val="186"/>
    </font>
    <font>
      <b/>
      <sz val="9"/>
      <name val="Arial"/>
      <family val="2"/>
      <charset val="186"/>
    </font>
    <font>
      <sz val="9"/>
      <name val="Arial"/>
      <family val="2"/>
      <charset val="186"/>
    </font>
    <font>
      <sz val="10"/>
      <name val="Arial"/>
      <family val="2"/>
    </font>
    <font>
      <sz val="11"/>
      <color theme="0"/>
      <name val="Calibri"/>
      <family val="2"/>
      <charset val="186"/>
      <scheme val="minor"/>
    </font>
    <font>
      <sz val="11"/>
      <color rgb="FF006100"/>
      <name val="Calibri"/>
      <family val="2"/>
      <charset val="186"/>
      <scheme val="minor"/>
    </font>
    <font>
      <u/>
      <sz val="10"/>
      <color theme="10"/>
      <name val="Arial"/>
      <family val="2"/>
      <charset val="186"/>
    </font>
    <font>
      <b/>
      <sz val="10"/>
      <color rgb="FFFF0000"/>
      <name val="Arial"/>
      <family val="2"/>
      <charset val="186"/>
    </font>
    <font>
      <b/>
      <sz val="9"/>
      <color theme="1"/>
      <name val="Arial"/>
      <family val="2"/>
      <charset val="186"/>
    </font>
    <font>
      <sz val="9"/>
      <color indexed="81"/>
      <name val="Segoe UI"/>
      <family val="2"/>
      <charset val="186"/>
    </font>
    <font>
      <sz val="9"/>
      <color indexed="81"/>
      <name val="Segoe UI"/>
      <charset val="1"/>
    </font>
    <font>
      <sz val="9"/>
      <color theme="1"/>
      <name val="Arial"/>
      <family val="2"/>
      <charset val="186"/>
    </font>
    <font>
      <b/>
      <sz val="14"/>
      <color rgb="FFFF0000"/>
      <name val="Arial"/>
      <family val="2"/>
      <charset val="186"/>
    </font>
  </fonts>
  <fills count="8">
    <fill>
      <patternFill patternType="none"/>
    </fill>
    <fill>
      <patternFill patternType="gray125"/>
    </fill>
    <fill>
      <patternFill patternType="solid">
        <fgColor theme="7" tint="0.39997558519241921"/>
        <bgColor indexed="65"/>
      </patternFill>
    </fill>
    <fill>
      <patternFill patternType="solid">
        <fgColor rgb="FFC6EFCE"/>
      </patternFill>
    </fill>
    <fill>
      <patternFill patternType="solid">
        <fgColor theme="0" tint="-0.14999847407452621"/>
        <bgColor indexed="64"/>
      </patternFill>
    </fill>
    <fill>
      <patternFill patternType="solid">
        <fgColor theme="0"/>
        <bgColor indexed="64"/>
      </patternFill>
    </fill>
    <fill>
      <patternFill patternType="solid">
        <fgColor theme="9" tint="0.39997558519241921"/>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uble">
        <color indexed="64"/>
      </left>
      <right/>
      <top style="thin">
        <color indexed="64"/>
      </top>
      <bottom style="thin">
        <color indexed="64"/>
      </bottom>
      <diagonal/>
    </border>
    <border>
      <left style="thin">
        <color indexed="64"/>
      </left>
      <right style="thin">
        <color indexed="64"/>
      </right>
      <top style="thin">
        <color indexed="64"/>
      </top>
      <bottom/>
      <diagonal/>
    </border>
    <border>
      <left style="double">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s>
  <cellStyleXfs count="15">
    <xf numFmtId="0" fontId="0" fillId="0" borderId="0"/>
    <xf numFmtId="0" fontId="11" fillId="2" borderId="0" applyNumberFormat="0" applyBorder="0" applyAlignment="0" applyProtection="0"/>
    <xf numFmtId="0" fontId="12" fillId="3" borderId="0" applyNumberFormat="0" applyBorder="0" applyAlignment="0" applyProtection="0"/>
    <xf numFmtId="0" fontId="13" fillId="0" borderId="0" applyNumberFormat="0" applyFill="0" applyBorder="0" applyAlignment="0" applyProtection="0">
      <alignment vertical="top"/>
      <protection locked="0"/>
    </xf>
    <xf numFmtId="164" fontId="4" fillId="0" borderId="0" applyFill="0" applyBorder="0" applyAlignment="0" applyProtection="0"/>
    <xf numFmtId="0" fontId="2" fillId="0" borderId="0">
      <protection locked="0"/>
    </xf>
    <xf numFmtId="0" fontId="7" fillId="0" borderId="0"/>
    <xf numFmtId="0" fontId="5" fillId="0" borderId="0"/>
    <xf numFmtId="0" fontId="5" fillId="0" borderId="0"/>
    <xf numFmtId="0" fontId="10" fillId="0" borderId="0"/>
    <xf numFmtId="0" fontId="5" fillId="0" borderId="0"/>
    <xf numFmtId="0" fontId="1"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 fillId="0" borderId="0" applyNumberFormat="0" applyFill="0" applyBorder="0" applyAlignment="0" applyProtection="0"/>
  </cellStyleXfs>
  <cellXfs count="74">
    <xf numFmtId="0" fontId="0" fillId="0" borderId="0" xfId="0"/>
    <xf numFmtId="0" fontId="0" fillId="0" borderId="0" xfId="0" applyNumberFormat="1"/>
    <xf numFmtId="0" fontId="5" fillId="0" borderId="0" xfId="0" applyNumberFormat="1" applyFont="1"/>
    <xf numFmtId="4" fontId="6" fillId="0" borderId="0" xfId="6" applyNumberFormat="1" applyFont="1" applyAlignment="1">
      <alignment vertical="center"/>
    </xf>
    <xf numFmtId="0" fontId="9" fillId="0" borderId="0" xfId="10" applyFont="1"/>
    <xf numFmtId="0" fontId="9" fillId="0" borderId="0" xfId="10" applyFont="1" applyFill="1"/>
    <xf numFmtId="0" fontId="9" fillId="0" borderId="0" xfId="10" applyFont="1" applyBorder="1"/>
    <xf numFmtId="0" fontId="9" fillId="0" borderId="0" xfId="7" applyFont="1"/>
    <xf numFmtId="0" fontId="9" fillId="0" borderId="0" xfId="0" applyFont="1"/>
    <xf numFmtId="0" fontId="9" fillId="0" borderId="0" xfId="0" applyFont="1" applyAlignment="1">
      <alignment horizontal="center" vertical="center"/>
    </xf>
    <xf numFmtId="4" fontId="9" fillId="0" borderId="1" xfId="7" applyNumberFormat="1" applyFont="1" applyFill="1" applyBorder="1" applyProtection="1"/>
    <xf numFmtId="4" fontId="9" fillId="4" borderId="1" xfId="10" applyNumberFormat="1" applyFont="1" applyFill="1" applyBorder="1"/>
    <xf numFmtId="4" fontId="8" fillId="4" borderId="1" xfId="2" applyNumberFormat="1" applyFont="1" applyFill="1" applyBorder="1"/>
    <xf numFmtId="4" fontId="9" fillId="0" borderId="2" xfId="7" applyNumberFormat="1" applyFont="1" applyFill="1" applyBorder="1" applyProtection="1">
      <protection locked="0"/>
    </xf>
    <xf numFmtId="4" fontId="14" fillId="0" borderId="0" xfId="6" applyNumberFormat="1" applyFont="1" applyAlignment="1">
      <alignment vertical="center"/>
    </xf>
    <xf numFmtId="4" fontId="9" fillId="4" borderId="1" xfId="0" applyNumberFormat="1" applyFont="1" applyFill="1" applyBorder="1"/>
    <xf numFmtId="0" fontId="8" fillId="0" borderId="0" xfId="10" applyFont="1"/>
    <xf numFmtId="0" fontId="8" fillId="0" borderId="0" xfId="10" applyFont="1" applyFill="1"/>
    <xf numFmtId="0" fontId="8" fillId="0" borderId="0" xfId="0" applyFont="1"/>
    <xf numFmtId="0" fontId="8" fillId="0" borderId="0" xfId="10" applyFont="1" applyBorder="1"/>
    <xf numFmtId="0" fontId="8" fillId="0" borderId="0" xfId="7" applyFont="1"/>
    <xf numFmtId="4" fontId="9" fillId="0" borderId="8" xfId="7" applyNumberFormat="1" applyFont="1" applyFill="1" applyBorder="1" applyProtection="1">
      <protection locked="0"/>
    </xf>
    <xf numFmtId="4" fontId="9" fillId="4" borderId="3" xfId="10" applyNumberFormat="1" applyFont="1" applyFill="1" applyBorder="1"/>
    <xf numFmtId="165" fontId="8" fillId="0" borderId="0" xfId="13" applyNumberFormat="1" applyFont="1" applyFill="1" applyBorder="1" applyAlignment="1">
      <alignment horizontal="center" vertical="center"/>
    </xf>
    <xf numFmtId="4" fontId="9" fillId="5" borderId="1" xfId="10" applyNumberFormat="1" applyFont="1" applyFill="1" applyBorder="1"/>
    <xf numFmtId="10" fontId="9" fillId="0" borderId="0" xfId="0" applyNumberFormat="1" applyFont="1"/>
    <xf numFmtId="10" fontId="9" fillId="5" borderId="1" xfId="10" applyNumberFormat="1" applyFont="1" applyFill="1" applyBorder="1"/>
    <xf numFmtId="167" fontId="8" fillId="0" borderId="9" xfId="10" applyNumberFormat="1" applyFont="1" applyFill="1" applyBorder="1" applyAlignment="1">
      <alignment horizontal="center" vertical="center"/>
    </xf>
    <xf numFmtId="0" fontId="8" fillId="4" borderId="1" xfId="10" applyFont="1" applyFill="1" applyBorder="1" applyAlignment="1">
      <alignment horizontal="center" vertical="center"/>
    </xf>
    <xf numFmtId="0" fontId="8" fillId="4" borderId="2" xfId="10" applyFont="1" applyFill="1" applyBorder="1" applyAlignment="1">
      <alignment horizontal="center" vertical="center"/>
    </xf>
    <xf numFmtId="166" fontId="9" fillId="0" borderId="1" xfId="10" applyNumberFormat="1" applyFont="1" applyFill="1" applyBorder="1" applyAlignment="1">
      <alignment horizontal="center" vertical="center"/>
    </xf>
    <xf numFmtId="0" fontId="9" fillId="0" borderId="1" xfId="1" applyFont="1" applyFill="1" applyBorder="1" applyAlignment="1" applyProtection="1">
      <alignment horizontal="center" vertical="center"/>
    </xf>
    <xf numFmtId="0" fontId="18" fillId="4" borderId="1" xfId="0" applyFont="1" applyFill="1" applyBorder="1" applyAlignment="1"/>
    <xf numFmtId="0" fontId="18" fillId="4" borderId="4" xfId="0" applyFont="1" applyFill="1" applyBorder="1" applyAlignment="1"/>
    <xf numFmtId="0" fontId="15" fillId="0" borderId="0" xfId="0" applyFont="1" applyFill="1" applyBorder="1" applyAlignment="1">
      <alignment horizontal="center"/>
    </xf>
    <xf numFmtId="165" fontId="8" fillId="5" borderId="9" xfId="13" applyNumberFormat="1" applyFont="1" applyFill="1" applyBorder="1" applyAlignment="1">
      <alignment horizontal="center" vertical="center"/>
    </xf>
    <xf numFmtId="0" fontId="8" fillId="0" borderId="0" xfId="10" applyFont="1" applyFill="1" applyBorder="1" applyAlignment="1">
      <alignment horizontal="right"/>
    </xf>
    <xf numFmtId="9" fontId="8" fillId="5" borderId="0" xfId="10" applyNumberFormat="1" applyFont="1" applyFill="1" applyBorder="1" applyAlignment="1">
      <alignment horizontal="center" vertical="center"/>
    </xf>
    <xf numFmtId="9" fontId="8" fillId="4" borderId="1" xfId="10" applyNumberFormat="1" applyFont="1" applyFill="1" applyBorder="1" applyAlignment="1">
      <alignment horizontal="center" vertical="center"/>
    </xf>
    <xf numFmtId="0" fontId="8" fillId="5" borderId="0" xfId="10" applyNumberFormat="1" applyFont="1" applyFill="1" applyBorder="1" applyAlignment="1">
      <alignment horizontal="center" vertical="center"/>
    </xf>
    <xf numFmtId="9" fontId="8" fillId="4" borderId="7" xfId="10" applyNumberFormat="1" applyFont="1" applyFill="1" applyBorder="1" applyAlignment="1">
      <alignment horizontal="center" vertical="center"/>
    </xf>
    <xf numFmtId="0" fontId="15" fillId="4" borderId="2" xfId="0" applyFont="1" applyFill="1" applyBorder="1" applyAlignment="1">
      <alignment horizontal="right" wrapText="1"/>
    </xf>
    <xf numFmtId="0" fontId="8" fillId="0" borderId="0" xfId="10" applyFont="1" applyFill="1" applyBorder="1" applyAlignment="1">
      <alignment horizontal="right"/>
    </xf>
    <xf numFmtId="0" fontId="15" fillId="5" borderId="0" xfId="0" applyFont="1" applyFill="1" applyBorder="1" applyAlignment="1">
      <alignment horizontal="center" wrapText="1"/>
    </xf>
    <xf numFmtId="4" fontId="8" fillId="6" borderId="10" xfId="0" applyNumberFormat="1" applyFont="1" applyFill="1" applyBorder="1" applyAlignment="1">
      <alignment horizontal="center"/>
    </xf>
    <xf numFmtId="0" fontId="15" fillId="5" borderId="0" xfId="0" applyFont="1" applyFill="1" applyBorder="1" applyAlignment="1">
      <alignment horizontal="right" wrapText="1"/>
    </xf>
    <xf numFmtId="4" fontId="8" fillId="5" borderId="0" xfId="0" applyNumberFormat="1" applyFont="1" applyFill="1" applyBorder="1" applyAlignment="1"/>
    <xf numFmtId="0" fontId="15" fillId="5" borderId="0" xfId="0" applyFont="1" applyFill="1" applyBorder="1" applyAlignment="1"/>
    <xf numFmtId="0" fontId="8" fillId="4" borderId="2" xfId="10" applyFont="1" applyFill="1" applyBorder="1" applyAlignment="1">
      <alignment horizontal="center" vertical="center"/>
    </xf>
    <xf numFmtId="0" fontId="8" fillId="4" borderId="1" xfId="10" applyFont="1" applyFill="1" applyBorder="1" applyAlignment="1">
      <alignment horizontal="center" vertical="center"/>
    </xf>
    <xf numFmtId="0" fontId="15" fillId="7" borderId="1" xfId="0" applyFont="1" applyFill="1" applyBorder="1" applyAlignment="1">
      <alignment horizontal="right"/>
    </xf>
    <xf numFmtId="4" fontId="8" fillId="7" borderId="1" xfId="0" applyNumberFormat="1" applyFont="1" applyFill="1" applyBorder="1" applyAlignment="1">
      <alignment horizontal="center"/>
    </xf>
    <xf numFmtId="4" fontId="8" fillId="7" borderId="1" xfId="0" applyNumberFormat="1" applyFont="1" applyFill="1" applyBorder="1" applyAlignment="1"/>
    <xf numFmtId="4" fontId="8" fillId="7" borderId="7" xfId="0" applyNumberFormat="1" applyFont="1" applyFill="1" applyBorder="1" applyAlignment="1">
      <alignment horizontal="center" wrapText="1"/>
    </xf>
    <xf numFmtId="4" fontId="19" fillId="0" borderId="0" xfId="6" applyNumberFormat="1" applyFont="1" applyAlignment="1">
      <alignment vertical="center"/>
    </xf>
    <xf numFmtId="4" fontId="8" fillId="7" borderId="1" xfId="0" applyNumberFormat="1" applyFont="1" applyFill="1" applyBorder="1" applyAlignment="1">
      <alignment horizontal="right"/>
    </xf>
    <xf numFmtId="0" fontId="8" fillId="4" borderId="1" xfId="10" applyFont="1" applyFill="1" applyBorder="1" applyAlignment="1">
      <alignment horizontal="center" vertical="center"/>
    </xf>
    <xf numFmtId="0" fontId="8" fillId="4" borderId="6" xfId="2" applyFont="1" applyFill="1" applyBorder="1" applyAlignment="1">
      <alignment horizontal="right"/>
    </xf>
    <xf numFmtId="0" fontId="8" fillId="4" borderId="2" xfId="2" applyFont="1" applyFill="1" applyBorder="1" applyAlignment="1">
      <alignment horizontal="right"/>
    </xf>
    <xf numFmtId="0" fontId="8" fillId="4" borderId="7" xfId="10" applyFont="1" applyFill="1" applyBorder="1" applyAlignment="1">
      <alignment horizontal="center" vertical="center" wrapText="1"/>
    </xf>
    <xf numFmtId="0" fontId="18" fillId="0" borderId="5" xfId="0" applyFont="1" applyBorder="1" applyAlignment="1">
      <alignment horizontal="center" vertical="center" wrapText="1"/>
    </xf>
    <xf numFmtId="0" fontId="8" fillId="4" borderId="1" xfId="1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7" xfId="10" applyFont="1" applyFill="1" applyBorder="1" applyAlignment="1">
      <alignment horizontal="center" vertical="center"/>
    </xf>
    <xf numFmtId="0" fontId="8" fillId="4" borderId="5" xfId="10" applyFont="1" applyFill="1" applyBorder="1" applyAlignment="1">
      <alignment horizontal="center" vertical="center"/>
    </xf>
    <xf numFmtId="0" fontId="8" fillId="4" borderId="4" xfId="10" applyFont="1" applyFill="1" applyBorder="1" applyAlignment="1">
      <alignment horizontal="center" vertical="center"/>
    </xf>
    <xf numFmtId="0" fontId="8" fillId="4" borderId="2" xfId="10" applyFont="1" applyFill="1" applyBorder="1" applyAlignment="1">
      <alignment horizontal="center" vertical="center"/>
    </xf>
    <xf numFmtId="4" fontId="8" fillId="5" borderId="0" xfId="0" applyNumberFormat="1" applyFont="1" applyFill="1" applyBorder="1" applyAlignment="1">
      <alignment horizontal="center" wrapText="1"/>
    </xf>
    <xf numFmtId="0" fontId="8" fillId="5" borderId="0" xfId="0" applyFont="1" applyFill="1" applyBorder="1" applyAlignment="1">
      <alignment horizontal="right" wrapText="1"/>
    </xf>
    <xf numFmtId="0" fontId="8" fillId="4" borderId="4" xfId="10" applyFont="1" applyFill="1" applyBorder="1" applyAlignment="1">
      <alignment horizontal="center" vertical="center" wrapText="1"/>
    </xf>
    <xf numFmtId="0" fontId="8" fillId="4" borderId="5" xfId="10" applyFont="1" applyFill="1" applyBorder="1" applyAlignment="1">
      <alignment horizontal="center" vertical="center" wrapText="1"/>
    </xf>
    <xf numFmtId="0" fontId="8" fillId="7" borderId="1" xfId="0" applyFont="1" applyFill="1" applyBorder="1" applyAlignment="1">
      <alignment horizontal="right" wrapText="1"/>
    </xf>
    <xf numFmtId="0" fontId="15" fillId="7" borderId="1" xfId="0" applyFont="1" applyFill="1" applyBorder="1" applyAlignment="1">
      <alignment horizontal="right" wrapText="1"/>
    </xf>
    <xf numFmtId="0" fontId="9" fillId="0" borderId="0" xfId="0" applyFont="1" applyAlignment="1">
      <alignment horizontal="left" vertical="top" wrapText="1"/>
    </xf>
  </cellXfs>
  <cellStyles count="15">
    <cellStyle name="60% – rõhk4" xfId="1" builtinId="44"/>
    <cellStyle name="Hea" xfId="2" builtinId="26"/>
    <cellStyle name="Hyperlink 2" xfId="3"/>
    <cellStyle name="Kustannukset" xfId="4"/>
    <cellStyle name="Normaallaad" xfId="0" builtinId="0"/>
    <cellStyle name="Normaallaad 2" xfId="5"/>
    <cellStyle name="Normal 2" xfId="6"/>
    <cellStyle name="Normal 2 2" xfId="7"/>
    <cellStyle name="Normal 2 3" xfId="8"/>
    <cellStyle name="Normal 3 2" xfId="9"/>
    <cellStyle name="Normal_Saare Paat kulud - erki 22.07.05" xfId="10"/>
    <cellStyle name="Otsikko" xfId="11"/>
    <cellStyle name="Percent 2" xfId="12"/>
    <cellStyle name="Percent 2 2" xfId="13"/>
    <cellStyle name="Teksti" xfId="1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63"/>
  <sheetViews>
    <sheetView tabSelected="1" zoomScale="80" zoomScaleNormal="80" workbookViewId="0">
      <selection activeCell="A3" sqref="A3"/>
    </sheetView>
  </sheetViews>
  <sheetFormatPr defaultColWidth="9.109375" defaultRowHeight="11.4" outlineLevelCol="1" x14ac:dyDescent="0.2"/>
  <cols>
    <col min="1" max="1" width="11.33203125" style="8" customWidth="1"/>
    <col min="2" max="2" width="13.5546875" style="8" customWidth="1"/>
    <col min="3" max="3" width="10.44140625" style="8" customWidth="1"/>
    <col min="4" max="4" width="11" style="8" customWidth="1"/>
    <col min="5" max="5" width="12" style="8" customWidth="1"/>
    <col min="6" max="7" width="9.44140625" style="8" customWidth="1"/>
    <col min="8" max="8" width="10.44140625" style="8" customWidth="1"/>
    <col min="9" max="9" width="10.6640625" style="8" customWidth="1"/>
    <col min="10" max="11" width="9.6640625" style="8" customWidth="1"/>
    <col min="12" max="12" width="9.5546875" style="8" customWidth="1"/>
    <col min="13" max="13" width="9.33203125" style="8" customWidth="1"/>
    <col min="14" max="14" width="9.44140625" style="8" customWidth="1"/>
    <col min="15" max="15" width="11" style="8" customWidth="1"/>
    <col min="16" max="16" width="7.33203125" style="8" customWidth="1"/>
    <col min="17" max="17" width="10.6640625" style="8" customWidth="1"/>
    <col min="18" max="19" width="10.6640625" style="8" customWidth="1" outlineLevel="1"/>
    <col min="20" max="20" width="9.6640625" style="8" customWidth="1" outlineLevel="1"/>
    <col min="21" max="21" width="8.33203125" style="8" customWidth="1" outlineLevel="1"/>
    <col min="22" max="22" width="8.33203125" style="8" customWidth="1"/>
    <col min="23" max="23" width="13.6640625" style="8" customWidth="1"/>
    <col min="24" max="26" width="8.6640625" style="8" customWidth="1"/>
    <col min="27" max="37" width="9.109375" style="8"/>
    <col min="38" max="38" width="24.109375" style="8" bestFit="1" customWidth="1"/>
    <col min="39" max="16384" width="9.109375" style="8"/>
  </cols>
  <sheetData>
    <row r="2" spans="1:38" s="18" customFormat="1" ht="13.2" x14ac:dyDescent="0.25">
      <c r="A2" s="3" t="s">
        <v>20</v>
      </c>
      <c r="B2" s="16"/>
      <c r="C2" s="17"/>
      <c r="D2" s="16"/>
      <c r="E2" s="16"/>
      <c r="F2" s="16"/>
      <c r="G2" s="16"/>
      <c r="H2" s="16"/>
      <c r="I2" s="16"/>
      <c r="J2" s="16"/>
      <c r="K2" s="16"/>
      <c r="L2" s="16"/>
      <c r="M2" s="16"/>
      <c r="O2" s="19"/>
      <c r="P2" s="16"/>
      <c r="Q2" s="16"/>
      <c r="R2" s="16"/>
      <c r="S2" s="16"/>
      <c r="T2" s="16"/>
      <c r="U2" s="16"/>
      <c r="V2" s="16"/>
      <c r="W2" s="20"/>
      <c r="X2" s="20"/>
      <c r="Y2" s="20"/>
      <c r="Z2" s="20"/>
      <c r="AL2" s="8"/>
    </row>
    <row r="3" spans="1:38" ht="13.2" x14ac:dyDescent="0.2">
      <c r="A3" s="14" t="s">
        <v>56</v>
      </c>
      <c r="B3" s="4"/>
      <c r="C3" s="5"/>
      <c r="D3" s="4"/>
      <c r="E3" s="4"/>
      <c r="F3" s="4"/>
      <c r="G3" s="4"/>
      <c r="H3" s="4"/>
      <c r="I3" s="4"/>
      <c r="J3" s="4"/>
      <c r="K3" s="4"/>
      <c r="L3" s="4"/>
      <c r="M3" s="4"/>
      <c r="O3" s="6"/>
      <c r="P3" s="4"/>
      <c r="Q3" s="4"/>
      <c r="R3" s="4"/>
      <c r="S3" s="4"/>
      <c r="T3" s="4"/>
      <c r="U3" s="4"/>
      <c r="V3" s="4"/>
      <c r="W3" s="7"/>
      <c r="X3" s="7"/>
      <c r="Y3" s="7"/>
      <c r="Z3" s="7"/>
    </row>
    <row r="4" spans="1:38" ht="13.2" x14ac:dyDescent="0.25">
      <c r="A4" s="3"/>
      <c r="B4" s="4"/>
      <c r="C4" s="42"/>
      <c r="D4" s="36"/>
      <c r="E4" s="36"/>
      <c r="F4" s="36"/>
      <c r="G4" s="36"/>
      <c r="H4" s="42"/>
      <c r="I4" s="27"/>
      <c r="J4" s="6"/>
      <c r="K4" s="6"/>
      <c r="L4" s="23"/>
      <c r="M4" s="4"/>
      <c r="O4" s="6"/>
      <c r="P4" s="4"/>
      <c r="Q4" s="4"/>
      <c r="R4" s="4"/>
      <c r="S4" s="4"/>
      <c r="T4" s="4"/>
      <c r="U4" s="4"/>
      <c r="V4" s="4"/>
      <c r="W4" s="7"/>
      <c r="X4" s="7"/>
      <c r="Y4" s="7"/>
      <c r="Z4" s="7"/>
    </row>
    <row r="5" spans="1:38" ht="12" x14ac:dyDescent="0.2">
      <c r="A5" s="4"/>
      <c r="B5" s="4"/>
      <c r="C5" s="39"/>
      <c r="D5" s="37"/>
      <c r="E5" s="37"/>
      <c r="F5" s="37"/>
      <c r="G5" s="37"/>
      <c r="H5" s="40">
        <v>0.33</v>
      </c>
      <c r="I5" s="38">
        <v>0.2</v>
      </c>
      <c r="J5" s="35"/>
      <c r="K5" s="35"/>
      <c r="L5" s="35"/>
      <c r="M5" s="23"/>
      <c r="N5" s="4"/>
      <c r="O5" s="6"/>
      <c r="P5" s="4"/>
      <c r="Q5" s="4"/>
      <c r="R5" s="4"/>
      <c r="S5" s="4"/>
      <c r="T5" s="4"/>
      <c r="U5" s="4"/>
      <c r="V5" s="4"/>
      <c r="W5" s="7"/>
      <c r="X5" s="7"/>
      <c r="Y5" s="7"/>
      <c r="Z5" s="7"/>
    </row>
    <row r="6" spans="1:38" s="9" customFormat="1" ht="12" customHeight="1" x14ac:dyDescent="0.3">
      <c r="A6" s="56" t="s">
        <v>10</v>
      </c>
      <c r="B6" s="61" t="s">
        <v>26</v>
      </c>
      <c r="C6" s="61" t="s">
        <v>11</v>
      </c>
      <c r="D6" s="61" t="s">
        <v>31</v>
      </c>
      <c r="E6" s="56" t="s">
        <v>30</v>
      </c>
      <c r="F6" s="61" t="s">
        <v>45</v>
      </c>
      <c r="G6" s="61" t="s">
        <v>44</v>
      </c>
      <c r="H6" s="61" t="s">
        <v>12</v>
      </c>
      <c r="I6" s="63" t="s">
        <v>13</v>
      </c>
      <c r="J6" s="65" t="s">
        <v>14</v>
      </c>
      <c r="K6" s="69" t="s">
        <v>15</v>
      </c>
      <c r="L6" s="65" t="s">
        <v>16</v>
      </c>
      <c r="M6" s="59" t="s">
        <v>28</v>
      </c>
      <c r="N6" s="63" t="s">
        <v>17</v>
      </c>
      <c r="O6" s="66" t="s">
        <v>18</v>
      </c>
      <c r="P6" s="56"/>
      <c r="Q6" s="56" t="s">
        <v>19</v>
      </c>
      <c r="R6" s="56"/>
      <c r="S6" s="56"/>
      <c r="T6" s="56"/>
      <c r="U6" s="56"/>
      <c r="V6" s="59" t="s">
        <v>29</v>
      </c>
      <c r="W6" s="62" t="s">
        <v>23</v>
      </c>
    </row>
    <row r="7" spans="1:38" s="9" customFormat="1" ht="31.2" customHeight="1" x14ac:dyDescent="0.3">
      <c r="A7" s="56"/>
      <c r="B7" s="61"/>
      <c r="C7" s="61"/>
      <c r="D7" s="61"/>
      <c r="E7" s="56"/>
      <c r="F7" s="61"/>
      <c r="G7" s="61"/>
      <c r="H7" s="61"/>
      <c r="I7" s="64"/>
      <c r="J7" s="64"/>
      <c r="K7" s="70"/>
      <c r="L7" s="64"/>
      <c r="M7" s="60"/>
      <c r="N7" s="64"/>
      <c r="O7" s="29" t="s">
        <v>21</v>
      </c>
      <c r="P7" s="28" t="s">
        <v>22</v>
      </c>
      <c r="Q7" s="28" t="s">
        <v>17</v>
      </c>
      <c r="R7" s="28" t="s">
        <v>12</v>
      </c>
      <c r="S7" s="28" t="s">
        <v>13</v>
      </c>
      <c r="T7" s="28" t="s">
        <v>14</v>
      </c>
      <c r="U7" s="28" t="s">
        <v>16</v>
      </c>
      <c r="V7" s="60"/>
      <c r="W7" s="62"/>
    </row>
    <row r="8" spans="1:38" x14ac:dyDescent="0.2">
      <c r="A8" s="30"/>
      <c r="B8" s="31"/>
      <c r="C8" s="10"/>
      <c r="D8" s="24">
        <v>180</v>
      </c>
      <c r="E8" s="26">
        <v>0.02</v>
      </c>
      <c r="F8" s="26">
        <v>8.0000000000000002E-3</v>
      </c>
      <c r="G8" s="26">
        <v>1.6E-2</v>
      </c>
      <c r="H8" s="11">
        <f>ROUND(C8*$H$5,2)</f>
        <v>0</v>
      </c>
      <c r="I8" s="11">
        <f>IF(C8,ROUND((C8-$D$8-K8-L8)*$I$5,2),0)</f>
        <v>0</v>
      </c>
      <c r="J8" s="11">
        <f>ROUND(C8*$F$8,2)</f>
        <v>0</v>
      </c>
      <c r="K8" s="11">
        <f>ROUND(C8*$G$8,2)</f>
        <v>0</v>
      </c>
      <c r="L8" s="11">
        <f>ROUND(C8*$E$8,2)</f>
        <v>0</v>
      </c>
      <c r="M8" s="11">
        <f t="shared" ref="M8:M14" si="0">SUM(I8:L8,H8)</f>
        <v>0</v>
      </c>
      <c r="N8" s="11">
        <f t="shared" ref="N8:N14" si="1">C8-I8-K8-L8</f>
        <v>0</v>
      </c>
      <c r="O8" s="21"/>
      <c r="P8" s="13"/>
      <c r="Q8" s="11">
        <f>IF(P8,ROUND(O8/P8*N8,2),0)</f>
        <v>0</v>
      </c>
      <c r="R8" s="11">
        <f t="shared" ref="R8:R14" si="2">IF(P8,ROUND(O8/P8*H8,2),0)</f>
        <v>0</v>
      </c>
      <c r="S8" s="11">
        <f>IF(P8,ROUND(O8/P8*I8,2),0)</f>
        <v>0</v>
      </c>
      <c r="T8" s="11">
        <f>IF(P8,ROUND(O8/P8*(J8+K8),2),0)</f>
        <v>0</v>
      </c>
      <c r="U8" s="11">
        <f t="shared" ref="U8:U14" si="3">IF(P8,ROUND(O8/P8*L8,2),0)</f>
        <v>0</v>
      </c>
      <c r="V8" s="11">
        <f>SUM(R8:U8)</f>
        <v>0</v>
      </c>
      <c r="W8" s="15">
        <f>Q8+R8+S8+T8+U8</f>
        <v>0</v>
      </c>
    </row>
    <row r="9" spans="1:38" ht="12" customHeight="1" x14ac:dyDescent="0.2">
      <c r="A9" s="30"/>
      <c r="B9" s="31"/>
      <c r="C9" s="10"/>
      <c r="D9" s="24">
        <v>180</v>
      </c>
      <c r="E9" s="26">
        <v>0.02</v>
      </c>
      <c r="F9" s="26">
        <v>8.0000000000000002E-3</v>
      </c>
      <c r="G9" s="26">
        <v>1.6E-2</v>
      </c>
      <c r="H9" s="11">
        <f>ROUND(C9*$H$5,2)</f>
        <v>0</v>
      </c>
      <c r="I9" s="11">
        <f>IF(C9,ROUND((C9-$D$9-K9-L9)*$I$5,2),0)</f>
        <v>0</v>
      </c>
      <c r="J9" s="11">
        <f>ROUND(C9*$F$9,2)</f>
        <v>0</v>
      </c>
      <c r="K9" s="11">
        <f>ROUND(C9*$G$9,2)</f>
        <v>0</v>
      </c>
      <c r="L9" s="11">
        <f>ROUND(C9*$E$9,2)</f>
        <v>0</v>
      </c>
      <c r="M9" s="11">
        <f t="shared" si="0"/>
        <v>0</v>
      </c>
      <c r="N9" s="11">
        <f t="shared" si="1"/>
        <v>0</v>
      </c>
      <c r="O9" s="21"/>
      <c r="P9" s="13"/>
      <c r="Q9" s="11">
        <f>IF(P9,ROUND(O9/P9*N9,2),0)</f>
        <v>0</v>
      </c>
      <c r="R9" s="11">
        <f t="shared" si="2"/>
        <v>0</v>
      </c>
      <c r="S9" s="11">
        <f t="shared" ref="S9:S14" si="4">IF(P9,ROUND(O9/P9*I9,2),0)</f>
        <v>0</v>
      </c>
      <c r="T9" s="11">
        <f t="shared" ref="T9:T14" si="5">IF(P9,ROUND(O9/P9*(J9+K9),2),0)</f>
        <v>0</v>
      </c>
      <c r="U9" s="11">
        <f t="shared" si="3"/>
        <v>0</v>
      </c>
      <c r="V9" s="11">
        <f t="shared" ref="V9:V14" si="6">SUM(R9:U9)</f>
        <v>0</v>
      </c>
      <c r="W9" s="15">
        <f>Q9+R9+S9+T9+U9</f>
        <v>0</v>
      </c>
    </row>
    <row r="10" spans="1:38" ht="12" customHeight="1" x14ac:dyDescent="0.2">
      <c r="A10" s="30"/>
      <c r="B10" s="31"/>
      <c r="C10" s="10"/>
      <c r="D10" s="24">
        <v>180</v>
      </c>
      <c r="E10" s="26">
        <v>0.02</v>
      </c>
      <c r="F10" s="26">
        <v>8.0000000000000002E-3</v>
      </c>
      <c r="G10" s="26">
        <v>1.6E-2</v>
      </c>
      <c r="H10" s="11">
        <f>ROUND(C10*$H$5,2)</f>
        <v>0</v>
      </c>
      <c r="I10" s="11">
        <f>IF(C10,ROUND((C10-$D$10-K10-L10)*$I$5,2),0)</f>
        <v>0</v>
      </c>
      <c r="J10" s="11">
        <f>ROUND(C10*$F$10,2)</f>
        <v>0</v>
      </c>
      <c r="K10" s="11">
        <f>ROUND(C10*$G$10,2)</f>
        <v>0</v>
      </c>
      <c r="L10" s="11">
        <f>ROUND(C10*$E$10,2)</f>
        <v>0</v>
      </c>
      <c r="M10" s="11">
        <f t="shared" si="0"/>
        <v>0</v>
      </c>
      <c r="N10" s="11">
        <f t="shared" si="1"/>
        <v>0</v>
      </c>
      <c r="O10" s="21"/>
      <c r="P10" s="13"/>
      <c r="Q10" s="11">
        <f>IF(P10,ROUND(O10/P10*N10,2),0)</f>
        <v>0</v>
      </c>
      <c r="R10" s="11">
        <f t="shared" si="2"/>
        <v>0</v>
      </c>
      <c r="S10" s="11">
        <f t="shared" si="4"/>
        <v>0</v>
      </c>
      <c r="T10" s="11">
        <f t="shared" si="5"/>
        <v>0</v>
      </c>
      <c r="U10" s="11">
        <f t="shared" si="3"/>
        <v>0</v>
      </c>
      <c r="V10" s="11">
        <f t="shared" si="6"/>
        <v>0</v>
      </c>
      <c r="W10" s="15">
        <f>Q10+R10+S10+T10+U10</f>
        <v>0</v>
      </c>
    </row>
    <row r="11" spans="1:38" ht="12" customHeight="1" x14ac:dyDescent="0.2">
      <c r="A11" s="30"/>
      <c r="B11" s="31"/>
      <c r="C11" s="10"/>
      <c r="D11" s="24">
        <v>180</v>
      </c>
      <c r="E11" s="26">
        <v>0.02</v>
      </c>
      <c r="F11" s="26">
        <v>8.0000000000000002E-3</v>
      </c>
      <c r="G11" s="26">
        <v>1.6E-2</v>
      </c>
      <c r="H11" s="11">
        <f>ROUND(C11*$H$5,2)</f>
        <v>0</v>
      </c>
      <c r="I11" s="11">
        <f>IF(C11,ROUND((C11-$D$11-K11-L11)*$I$5,2),0)</f>
        <v>0</v>
      </c>
      <c r="J11" s="11">
        <f>ROUND(C11*$F$11,2)</f>
        <v>0</v>
      </c>
      <c r="K11" s="11">
        <f>ROUND(C11*$G$11,2)</f>
        <v>0</v>
      </c>
      <c r="L11" s="11">
        <f>ROUND(C11*$E$11,2)</f>
        <v>0</v>
      </c>
      <c r="M11" s="11">
        <f t="shared" si="0"/>
        <v>0</v>
      </c>
      <c r="N11" s="22">
        <f t="shared" si="1"/>
        <v>0</v>
      </c>
      <c r="O11" s="21"/>
      <c r="P11" s="13"/>
      <c r="Q11" s="11">
        <f>IF(P11,ROUND(O11/P11*N11,2),0)</f>
        <v>0</v>
      </c>
      <c r="R11" s="11">
        <f t="shared" si="2"/>
        <v>0</v>
      </c>
      <c r="S11" s="11">
        <f t="shared" si="4"/>
        <v>0</v>
      </c>
      <c r="T11" s="11">
        <f t="shared" si="5"/>
        <v>0</v>
      </c>
      <c r="U11" s="11">
        <f t="shared" si="3"/>
        <v>0</v>
      </c>
      <c r="V11" s="11">
        <f t="shared" si="6"/>
        <v>0</v>
      </c>
      <c r="W11" s="15">
        <f>Q11+R11+S11+T11+U11</f>
        <v>0</v>
      </c>
    </row>
    <row r="12" spans="1:38" ht="12" customHeight="1" x14ac:dyDescent="0.2">
      <c r="A12" s="30"/>
      <c r="B12" s="31"/>
      <c r="C12" s="10"/>
      <c r="D12" s="24">
        <v>180</v>
      </c>
      <c r="E12" s="26">
        <v>0.02</v>
      </c>
      <c r="F12" s="26">
        <v>8.0000000000000002E-3</v>
      </c>
      <c r="G12" s="26">
        <v>1.6E-2</v>
      </c>
      <c r="H12" s="11">
        <f t="shared" ref="H12:H14" si="7">ROUND(C12*$H$5,2)</f>
        <v>0</v>
      </c>
      <c r="I12" s="11">
        <f>IF(C12,ROUND((C12-$D$12-K12-L12)*$I$5,2),0)</f>
        <v>0</v>
      </c>
      <c r="J12" s="11">
        <f>ROUND(C12*$F$12,2)</f>
        <v>0</v>
      </c>
      <c r="K12" s="11">
        <f>ROUND(C12*$G$12,2)</f>
        <v>0</v>
      </c>
      <c r="L12" s="11">
        <f>ROUND(C12*$E$12,2)</f>
        <v>0</v>
      </c>
      <c r="M12" s="11">
        <f t="shared" si="0"/>
        <v>0</v>
      </c>
      <c r="N12" s="22">
        <f t="shared" si="1"/>
        <v>0</v>
      </c>
      <c r="O12" s="21"/>
      <c r="P12" s="13"/>
      <c r="Q12" s="11">
        <f t="shared" ref="Q12:Q14" si="8">IF(P12,ROUND(O12/P12*N12,2),0)</f>
        <v>0</v>
      </c>
      <c r="R12" s="11">
        <f t="shared" si="2"/>
        <v>0</v>
      </c>
      <c r="S12" s="11">
        <f t="shared" si="4"/>
        <v>0</v>
      </c>
      <c r="T12" s="11">
        <f t="shared" si="5"/>
        <v>0</v>
      </c>
      <c r="U12" s="11">
        <f t="shared" si="3"/>
        <v>0</v>
      </c>
      <c r="V12" s="11">
        <f t="shared" si="6"/>
        <v>0</v>
      </c>
      <c r="W12" s="15">
        <f t="shared" ref="W12:W13" si="9">Q12+R12+S12+T12+U12</f>
        <v>0</v>
      </c>
    </row>
    <row r="13" spans="1:38" ht="12" customHeight="1" x14ac:dyDescent="0.2">
      <c r="A13" s="30"/>
      <c r="B13" s="31"/>
      <c r="C13" s="10"/>
      <c r="D13" s="24">
        <v>180</v>
      </c>
      <c r="E13" s="26">
        <v>0.02</v>
      </c>
      <c r="F13" s="26">
        <v>8.0000000000000002E-3</v>
      </c>
      <c r="G13" s="26">
        <v>1.6E-2</v>
      </c>
      <c r="H13" s="11">
        <f t="shared" si="7"/>
        <v>0</v>
      </c>
      <c r="I13" s="11">
        <f>IF(C13,ROUND((C13-$D$13-K13-L13)*$I$5,2),0)</f>
        <v>0</v>
      </c>
      <c r="J13" s="11">
        <f>ROUND(C13*$F$13,2)</f>
        <v>0</v>
      </c>
      <c r="K13" s="11">
        <f>ROUND(C13*$G$13,2)</f>
        <v>0</v>
      </c>
      <c r="L13" s="11">
        <f>ROUND(C13*$E$13,2)</f>
        <v>0</v>
      </c>
      <c r="M13" s="11">
        <f t="shared" si="0"/>
        <v>0</v>
      </c>
      <c r="N13" s="22">
        <f t="shared" si="1"/>
        <v>0</v>
      </c>
      <c r="O13" s="21"/>
      <c r="P13" s="13"/>
      <c r="Q13" s="11">
        <f t="shared" si="8"/>
        <v>0</v>
      </c>
      <c r="R13" s="11">
        <f t="shared" si="2"/>
        <v>0</v>
      </c>
      <c r="S13" s="11">
        <f t="shared" si="4"/>
        <v>0</v>
      </c>
      <c r="T13" s="11">
        <f t="shared" si="5"/>
        <v>0</v>
      </c>
      <c r="U13" s="11">
        <f t="shared" si="3"/>
        <v>0</v>
      </c>
      <c r="V13" s="11">
        <f t="shared" si="6"/>
        <v>0</v>
      </c>
      <c r="W13" s="15">
        <f t="shared" si="9"/>
        <v>0</v>
      </c>
    </row>
    <row r="14" spans="1:38" ht="12" customHeight="1" x14ac:dyDescent="0.2">
      <c r="A14" s="30"/>
      <c r="B14" s="31"/>
      <c r="C14" s="10"/>
      <c r="D14" s="24">
        <v>180</v>
      </c>
      <c r="E14" s="26">
        <v>0.02</v>
      </c>
      <c r="F14" s="26">
        <v>8.0000000000000002E-3</v>
      </c>
      <c r="G14" s="26">
        <v>1.6E-2</v>
      </c>
      <c r="H14" s="11">
        <f t="shared" si="7"/>
        <v>0</v>
      </c>
      <c r="I14" s="11">
        <f>IF(C14,ROUND((C14-$D$14-K14-L14)*$I$5,2),0)</f>
        <v>0</v>
      </c>
      <c r="J14" s="11">
        <f>ROUND(C14*$F$14,2)</f>
        <v>0</v>
      </c>
      <c r="K14" s="11">
        <f>ROUND(C14*$G$14,2)</f>
        <v>0</v>
      </c>
      <c r="L14" s="11">
        <f>ROUND(C14*$E$14,2)</f>
        <v>0</v>
      </c>
      <c r="M14" s="11">
        <f t="shared" si="0"/>
        <v>0</v>
      </c>
      <c r="N14" s="22">
        <f t="shared" si="1"/>
        <v>0</v>
      </c>
      <c r="O14" s="21"/>
      <c r="P14" s="13"/>
      <c r="Q14" s="11">
        <f t="shared" si="8"/>
        <v>0</v>
      </c>
      <c r="R14" s="11">
        <f t="shared" si="2"/>
        <v>0</v>
      </c>
      <c r="S14" s="11">
        <f t="shared" si="4"/>
        <v>0</v>
      </c>
      <c r="T14" s="11">
        <f t="shared" si="5"/>
        <v>0</v>
      </c>
      <c r="U14" s="11">
        <f t="shared" si="3"/>
        <v>0</v>
      </c>
      <c r="V14" s="11">
        <f t="shared" si="6"/>
        <v>0</v>
      </c>
      <c r="W14" s="15">
        <f>Q14+R14+S14+T14+U14</f>
        <v>0</v>
      </c>
    </row>
    <row r="15" spans="1:38" ht="12" customHeight="1" x14ac:dyDescent="0.25">
      <c r="A15" s="32"/>
      <c r="B15" s="41" t="s">
        <v>24</v>
      </c>
      <c r="C15" s="12">
        <f>SUM(C8:C14)</f>
        <v>0</v>
      </c>
      <c r="D15" s="12"/>
      <c r="E15" s="12"/>
      <c r="F15" s="12"/>
      <c r="G15" s="12"/>
      <c r="H15" s="12">
        <f t="shared" ref="H15:N15" si="10">SUM(H8:H14)</f>
        <v>0</v>
      </c>
      <c r="I15" s="12">
        <f t="shared" si="10"/>
        <v>0</v>
      </c>
      <c r="J15" s="12">
        <f t="shared" si="10"/>
        <v>0</v>
      </c>
      <c r="K15" s="12">
        <f t="shared" si="10"/>
        <v>0</v>
      </c>
      <c r="L15" s="12">
        <f t="shared" si="10"/>
        <v>0</v>
      </c>
      <c r="M15" s="12">
        <f t="shared" si="10"/>
        <v>0</v>
      </c>
      <c r="N15" s="12">
        <f t="shared" si="10"/>
        <v>0</v>
      </c>
      <c r="O15" s="57" t="s">
        <v>46</v>
      </c>
      <c r="P15" s="58"/>
      <c r="Q15" s="12">
        <f t="shared" ref="Q15:W15" si="11">SUM(Q8:Q14)</f>
        <v>0</v>
      </c>
      <c r="R15" s="12">
        <f t="shared" si="11"/>
        <v>0</v>
      </c>
      <c r="S15" s="12">
        <f t="shared" si="11"/>
        <v>0</v>
      </c>
      <c r="T15" s="12">
        <f t="shared" si="11"/>
        <v>0</v>
      </c>
      <c r="U15" s="12">
        <f t="shared" si="11"/>
        <v>0</v>
      </c>
      <c r="V15" s="12">
        <f t="shared" si="11"/>
        <v>0</v>
      </c>
      <c r="W15" s="12">
        <f t="shared" si="11"/>
        <v>0</v>
      </c>
    </row>
    <row r="16" spans="1:38" x14ac:dyDescent="0.2">
      <c r="A16" s="30"/>
      <c r="B16" s="31"/>
      <c r="C16" s="10"/>
      <c r="D16" s="24">
        <v>180</v>
      </c>
      <c r="E16" s="26">
        <v>0.02</v>
      </c>
      <c r="F16" s="26">
        <v>8.0000000000000002E-3</v>
      </c>
      <c r="G16" s="26">
        <v>1.6E-2</v>
      </c>
      <c r="H16" s="11">
        <f>ROUND(C16*$H$5,2)</f>
        <v>0</v>
      </c>
      <c r="I16" s="11">
        <f>IF(C16,ROUND((C16-$D$16-K16-L16)*$I$5,2),0)</f>
        <v>0</v>
      </c>
      <c r="J16" s="11">
        <f>ROUND(C16*$F$16,2)</f>
        <v>0</v>
      </c>
      <c r="K16" s="11">
        <f>ROUND(C16*$G$16,2)</f>
        <v>0</v>
      </c>
      <c r="L16" s="11">
        <f>ROUND(C16*$E$16,2)</f>
        <v>0</v>
      </c>
      <c r="M16" s="11">
        <f t="shared" ref="M16:M22" si="12">SUM(I16:L16,H16)</f>
        <v>0</v>
      </c>
      <c r="N16" s="11">
        <f t="shared" ref="N16:N22" si="13">C16-I16-K16-L16</f>
        <v>0</v>
      </c>
      <c r="O16" s="21"/>
      <c r="P16" s="13"/>
      <c r="Q16" s="11">
        <f>IF(P16,ROUND(O16/P16*N16,2),0)</f>
        <v>0</v>
      </c>
      <c r="R16" s="11">
        <f t="shared" ref="R16:R22" si="14">IF(P16,ROUND(O16/P16*H16,2),0)</f>
        <v>0</v>
      </c>
      <c r="S16" s="11">
        <f t="shared" ref="S16:S22" si="15">IF(P16,ROUND(O16/P16*I16,2),0)</f>
        <v>0</v>
      </c>
      <c r="T16" s="11">
        <f t="shared" ref="T16:T22" si="16">IF(P16,ROUND(O16/P16*(J16+K16),2),0)</f>
        <v>0</v>
      </c>
      <c r="U16" s="11">
        <f t="shared" ref="U16:U22" si="17">IF(P16,ROUND(O16/P16*L16,2),0)</f>
        <v>0</v>
      </c>
      <c r="V16" s="11">
        <f>SUM(R16:U16)</f>
        <v>0</v>
      </c>
      <c r="W16" s="15">
        <f>Q16+R16+S16+T16+U16</f>
        <v>0</v>
      </c>
    </row>
    <row r="17" spans="1:23" x14ac:dyDescent="0.2">
      <c r="A17" s="30"/>
      <c r="B17" s="31"/>
      <c r="C17" s="10"/>
      <c r="D17" s="24">
        <v>180</v>
      </c>
      <c r="E17" s="26">
        <v>0.02</v>
      </c>
      <c r="F17" s="26">
        <v>8.0000000000000002E-3</v>
      </c>
      <c r="G17" s="26">
        <v>1.6E-2</v>
      </c>
      <c r="H17" s="11">
        <f>ROUND(C17*$H$5,2)</f>
        <v>0</v>
      </c>
      <c r="I17" s="11">
        <f>IF(C17,ROUND((C17-$D$17-K17-L17)*$I$5,2),0)</f>
        <v>0</v>
      </c>
      <c r="J17" s="11">
        <f>ROUND(C17*$F$17,2)</f>
        <v>0</v>
      </c>
      <c r="K17" s="11">
        <f>ROUND(C17*$G$17,2)</f>
        <v>0</v>
      </c>
      <c r="L17" s="11">
        <f>ROUND(C17*$E$17,2)</f>
        <v>0</v>
      </c>
      <c r="M17" s="11">
        <f t="shared" si="12"/>
        <v>0</v>
      </c>
      <c r="N17" s="11">
        <f t="shared" si="13"/>
        <v>0</v>
      </c>
      <c r="O17" s="21"/>
      <c r="P17" s="13"/>
      <c r="Q17" s="11">
        <f>IF(P17,ROUND(O17/P17*N17,2),0)</f>
        <v>0</v>
      </c>
      <c r="R17" s="11">
        <f t="shared" si="14"/>
        <v>0</v>
      </c>
      <c r="S17" s="11">
        <f t="shared" si="15"/>
        <v>0</v>
      </c>
      <c r="T17" s="11">
        <f t="shared" si="16"/>
        <v>0</v>
      </c>
      <c r="U17" s="11">
        <f t="shared" si="17"/>
        <v>0</v>
      </c>
      <c r="V17" s="11">
        <f t="shared" ref="V17:V22" si="18">SUM(R17:U17)</f>
        <v>0</v>
      </c>
      <c r="W17" s="15">
        <f>Q17+R17+S17+T17+U17</f>
        <v>0</v>
      </c>
    </row>
    <row r="18" spans="1:23" x14ac:dyDescent="0.2">
      <c r="A18" s="30"/>
      <c r="B18" s="31"/>
      <c r="C18" s="10"/>
      <c r="D18" s="24">
        <v>180</v>
      </c>
      <c r="E18" s="26">
        <v>0.02</v>
      </c>
      <c r="F18" s="26">
        <v>8.0000000000000002E-3</v>
      </c>
      <c r="G18" s="26">
        <v>1.6E-2</v>
      </c>
      <c r="H18" s="11">
        <f>ROUND(C18*$H$5,2)</f>
        <v>0</v>
      </c>
      <c r="I18" s="11">
        <f>IF(C18,ROUND((C18-$D$18-K18-L18)*$I$5,2),0)</f>
        <v>0</v>
      </c>
      <c r="J18" s="11">
        <f>ROUND(C18*$F$18,2)</f>
        <v>0</v>
      </c>
      <c r="K18" s="11">
        <f>ROUND(C18*$G$18,2)</f>
        <v>0</v>
      </c>
      <c r="L18" s="11">
        <f>ROUND(C18*$E$18,2)</f>
        <v>0</v>
      </c>
      <c r="M18" s="11">
        <f t="shared" si="12"/>
        <v>0</v>
      </c>
      <c r="N18" s="11">
        <f t="shared" si="13"/>
        <v>0</v>
      </c>
      <c r="O18" s="21"/>
      <c r="P18" s="13"/>
      <c r="Q18" s="11">
        <f>IF(P18,ROUND(O18/P18*N18,2),0)</f>
        <v>0</v>
      </c>
      <c r="R18" s="11">
        <f t="shared" si="14"/>
        <v>0</v>
      </c>
      <c r="S18" s="11">
        <f t="shared" si="15"/>
        <v>0</v>
      </c>
      <c r="T18" s="11">
        <f t="shared" si="16"/>
        <v>0</v>
      </c>
      <c r="U18" s="11">
        <f t="shared" si="17"/>
        <v>0</v>
      </c>
      <c r="V18" s="11">
        <f t="shared" si="18"/>
        <v>0</v>
      </c>
      <c r="W18" s="15">
        <f>Q18+R18+S18+T18+U18</f>
        <v>0</v>
      </c>
    </row>
    <row r="19" spans="1:23" x14ac:dyDescent="0.2">
      <c r="A19" s="30"/>
      <c r="B19" s="31"/>
      <c r="C19" s="10"/>
      <c r="D19" s="24">
        <v>180</v>
      </c>
      <c r="E19" s="26">
        <v>0.02</v>
      </c>
      <c r="F19" s="26">
        <v>8.0000000000000002E-3</v>
      </c>
      <c r="G19" s="26">
        <v>1.6E-2</v>
      </c>
      <c r="H19" s="11">
        <f>ROUND(C19*$H$5,2)</f>
        <v>0</v>
      </c>
      <c r="I19" s="11">
        <f>IF(C19,ROUND((C19-$D$19-K19-L19)*$I$5,2),0)</f>
        <v>0</v>
      </c>
      <c r="J19" s="11">
        <f>ROUND(C19*$F$19,2)</f>
        <v>0</v>
      </c>
      <c r="K19" s="11">
        <f>ROUND(C19*$G$19,2)</f>
        <v>0</v>
      </c>
      <c r="L19" s="11">
        <f>ROUND(C19*$E$19,2)</f>
        <v>0</v>
      </c>
      <c r="M19" s="11">
        <f t="shared" si="12"/>
        <v>0</v>
      </c>
      <c r="N19" s="22">
        <f t="shared" si="13"/>
        <v>0</v>
      </c>
      <c r="O19" s="21"/>
      <c r="P19" s="13"/>
      <c r="Q19" s="11">
        <f>IF(P19,ROUND(O19/P19*N19,2),0)</f>
        <v>0</v>
      </c>
      <c r="R19" s="11">
        <f t="shared" si="14"/>
        <v>0</v>
      </c>
      <c r="S19" s="11">
        <f t="shared" si="15"/>
        <v>0</v>
      </c>
      <c r="T19" s="11">
        <f t="shared" si="16"/>
        <v>0</v>
      </c>
      <c r="U19" s="11">
        <f t="shared" si="17"/>
        <v>0</v>
      </c>
      <c r="V19" s="11">
        <f t="shared" si="18"/>
        <v>0</v>
      </c>
      <c r="W19" s="15">
        <f>Q19+R19+S19+T19+U19</f>
        <v>0</v>
      </c>
    </row>
    <row r="20" spans="1:23" x14ac:dyDescent="0.2">
      <c r="A20" s="30"/>
      <c r="B20" s="31"/>
      <c r="C20" s="10"/>
      <c r="D20" s="24">
        <v>180</v>
      </c>
      <c r="E20" s="26">
        <v>0.02</v>
      </c>
      <c r="F20" s="26">
        <v>8.0000000000000002E-3</v>
      </c>
      <c r="G20" s="26">
        <v>1.6E-2</v>
      </c>
      <c r="H20" s="11">
        <f>ROUND(C20*$H$5,2)</f>
        <v>0</v>
      </c>
      <c r="I20" s="11">
        <f>IF(C20,ROUND((C20-$D$20-K20-L20)*$I$5,2),0)</f>
        <v>0</v>
      </c>
      <c r="J20" s="11">
        <f>ROUND(C20*$F$20,2)</f>
        <v>0</v>
      </c>
      <c r="K20" s="11">
        <f>ROUND(C20*$G$20,2)</f>
        <v>0</v>
      </c>
      <c r="L20" s="11">
        <f>ROUND(C20*$E$20,2)</f>
        <v>0</v>
      </c>
      <c r="M20" s="11">
        <f t="shared" si="12"/>
        <v>0</v>
      </c>
      <c r="N20" s="22">
        <f t="shared" si="13"/>
        <v>0</v>
      </c>
      <c r="O20" s="21"/>
      <c r="P20" s="13"/>
      <c r="Q20" s="11">
        <f t="shared" ref="Q20:Q22" si="19">IF(P20,ROUND(O20/P20*N20,2),0)</f>
        <v>0</v>
      </c>
      <c r="R20" s="11">
        <f t="shared" si="14"/>
        <v>0</v>
      </c>
      <c r="S20" s="11">
        <f t="shared" si="15"/>
        <v>0</v>
      </c>
      <c r="T20" s="11">
        <f t="shared" si="16"/>
        <v>0</v>
      </c>
      <c r="U20" s="11">
        <f t="shared" si="17"/>
        <v>0</v>
      </c>
      <c r="V20" s="11">
        <f t="shared" si="18"/>
        <v>0</v>
      </c>
      <c r="W20" s="15">
        <f t="shared" ref="W20:W22" si="20">Q20+R20+S20+T20+U20</f>
        <v>0</v>
      </c>
    </row>
    <row r="21" spans="1:23" x14ac:dyDescent="0.2">
      <c r="A21" s="30"/>
      <c r="B21" s="31"/>
      <c r="C21" s="10"/>
      <c r="D21" s="24">
        <v>180</v>
      </c>
      <c r="E21" s="26">
        <v>0.02</v>
      </c>
      <c r="F21" s="26">
        <v>8.0000000000000002E-3</v>
      </c>
      <c r="G21" s="26">
        <v>1.6E-2</v>
      </c>
      <c r="H21" s="11">
        <f t="shared" ref="H21" si="21">ROUND(C21*$H$5,2)</f>
        <v>0</v>
      </c>
      <c r="I21" s="11">
        <f>IF(C21,ROUND((C21-$D$21-K21-L21)*$I$5,2),0)</f>
        <v>0</v>
      </c>
      <c r="J21" s="11">
        <f>ROUND(C21*$F$21,2)</f>
        <v>0</v>
      </c>
      <c r="K21" s="11">
        <f>ROUND(C21*$G$21,2)</f>
        <v>0</v>
      </c>
      <c r="L21" s="11">
        <f>ROUND(C21*$E$21,2)</f>
        <v>0</v>
      </c>
      <c r="M21" s="11">
        <f t="shared" si="12"/>
        <v>0</v>
      </c>
      <c r="N21" s="22">
        <f t="shared" si="13"/>
        <v>0</v>
      </c>
      <c r="O21" s="21"/>
      <c r="P21" s="13"/>
      <c r="Q21" s="11">
        <f t="shared" si="19"/>
        <v>0</v>
      </c>
      <c r="R21" s="11">
        <f t="shared" si="14"/>
        <v>0</v>
      </c>
      <c r="S21" s="11">
        <f t="shared" si="15"/>
        <v>0</v>
      </c>
      <c r="T21" s="11">
        <f t="shared" si="16"/>
        <v>0</v>
      </c>
      <c r="U21" s="11">
        <f t="shared" si="17"/>
        <v>0</v>
      </c>
      <c r="V21" s="11">
        <f t="shared" si="18"/>
        <v>0</v>
      </c>
      <c r="W21" s="15">
        <f>Q21+R21+S21+T21+U21</f>
        <v>0</v>
      </c>
    </row>
    <row r="22" spans="1:23" x14ac:dyDescent="0.2">
      <c r="A22" s="30"/>
      <c r="B22" s="31"/>
      <c r="C22" s="10"/>
      <c r="D22" s="24">
        <v>180</v>
      </c>
      <c r="E22" s="26">
        <v>0.02</v>
      </c>
      <c r="F22" s="26">
        <v>8.0000000000000002E-3</v>
      </c>
      <c r="G22" s="26">
        <v>1.6E-2</v>
      </c>
      <c r="H22" s="11">
        <f>ROUND(C22*$H$5,2)</f>
        <v>0</v>
      </c>
      <c r="I22" s="11">
        <f>IF(C22,ROUND((C22-$D$22-K22-L22)*$I$5,2),0)</f>
        <v>0</v>
      </c>
      <c r="J22" s="11">
        <f>ROUND(C22*$F$22,2)</f>
        <v>0</v>
      </c>
      <c r="K22" s="11">
        <f>ROUND(C22*$G$22,2)</f>
        <v>0</v>
      </c>
      <c r="L22" s="11">
        <f>ROUND(C22*$E$22,2)</f>
        <v>0</v>
      </c>
      <c r="M22" s="11">
        <f t="shared" si="12"/>
        <v>0</v>
      </c>
      <c r="N22" s="22">
        <f t="shared" si="13"/>
        <v>0</v>
      </c>
      <c r="O22" s="21"/>
      <c r="P22" s="13"/>
      <c r="Q22" s="11">
        <f t="shared" si="19"/>
        <v>0</v>
      </c>
      <c r="R22" s="11">
        <f t="shared" si="14"/>
        <v>0</v>
      </c>
      <c r="S22" s="11">
        <f t="shared" si="15"/>
        <v>0</v>
      </c>
      <c r="T22" s="11">
        <f t="shared" si="16"/>
        <v>0</v>
      </c>
      <c r="U22" s="11">
        <f t="shared" si="17"/>
        <v>0</v>
      </c>
      <c r="V22" s="11">
        <f t="shared" si="18"/>
        <v>0</v>
      </c>
      <c r="W22" s="15">
        <f t="shared" si="20"/>
        <v>0</v>
      </c>
    </row>
    <row r="23" spans="1:23" ht="12" x14ac:dyDescent="0.25">
      <c r="A23" s="32"/>
      <c r="B23" s="41" t="s">
        <v>24</v>
      </c>
      <c r="C23" s="12">
        <f t="shared" ref="C23:N23" si="22">SUM(C16:C22)</f>
        <v>0</v>
      </c>
      <c r="D23" s="12"/>
      <c r="E23" s="12"/>
      <c r="F23" s="12"/>
      <c r="G23" s="12"/>
      <c r="H23" s="12">
        <f t="shared" si="22"/>
        <v>0</v>
      </c>
      <c r="I23" s="12">
        <f t="shared" si="22"/>
        <v>0</v>
      </c>
      <c r="J23" s="12">
        <f t="shared" si="22"/>
        <v>0</v>
      </c>
      <c r="K23" s="12">
        <f t="shared" si="22"/>
        <v>0</v>
      </c>
      <c r="L23" s="12">
        <f t="shared" si="22"/>
        <v>0</v>
      </c>
      <c r="M23" s="12">
        <f t="shared" si="22"/>
        <v>0</v>
      </c>
      <c r="N23" s="12">
        <f t="shared" si="22"/>
        <v>0</v>
      </c>
      <c r="O23" s="57" t="s">
        <v>25</v>
      </c>
      <c r="P23" s="58"/>
      <c r="Q23" s="12">
        <f t="shared" ref="Q23:W23" si="23">SUM(Q16:Q22)</f>
        <v>0</v>
      </c>
      <c r="R23" s="12">
        <f t="shared" si="23"/>
        <v>0</v>
      </c>
      <c r="S23" s="12">
        <f t="shared" si="23"/>
        <v>0</v>
      </c>
      <c r="T23" s="12">
        <f t="shared" si="23"/>
        <v>0</v>
      </c>
      <c r="U23" s="12">
        <f t="shared" si="23"/>
        <v>0</v>
      </c>
      <c r="V23" s="12">
        <f t="shared" si="23"/>
        <v>0</v>
      </c>
      <c r="W23" s="12">
        <f t="shared" si="23"/>
        <v>0</v>
      </c>
    </row>
    <row r="24" spans="1:23" x14ac:dyDescent="0.2">
      <c r="A24" s="30"/>
      <c r="B24" s="31"/>
      <c r="C24" s="10"/>
      <c r="D24" s="24">
        <v>180</v>
      </c>
      <c r="E24" s="26">
        <v>0.02</v>
      </c>
      <c r="F24" s="26">
        <v>8.0000000000000002E-3</v>
      </c>
      <c r="G24" s="26">
        <v>1.6E-2</v>
      </c>
      <c r="H24" s="11">
        <f>ROUND(C24*$H$5,2)</f>
        <v>0</v>
      </c>
      <c r="I24" s="11">
        <f>IF(C24,ROUND((C24-$D$24-K24-L24)*$I$5,2),0)</f>
        <v>0</v>
      </c>
      <c r="J24" s="11">
        <f>ROUND(C24*$F$24,2)</f>
        <v>0</v>
      </c>
      <c r="K24" s="11">
        <f>ROUND(C24*$G$24,2)</f>
        <v>0</v>
      </c>
      <c r="L24" s="11">
        <f>ROUND(C24*$E$24,2)</f>
        <v>0</v>
      </c>
      <c r="M24" s="11">
        <f t="shared" ref="M24:M30" si="24">SUM(I24:L24,H24)</f>
        <v>0</v>
      </c>
      <c r="N24" s="11">
        <f t="shared" ref="N24:N30" si="25">C24-I24-K24-L24</f>
        <v>0</v>
      </c>
      <c r="O24" s="21"/>
      <c r="P24" s="13"/>
      <c r="Q24" s="11">
        <f>IF(P24,ROUND(O24/P24*N24,2),0)</f>
        <v>0</v>
      </c>
      <c r="R24" s="11">
        <f t="shared" ref="R24:R30" si="26">IF(P24,ROUND(O24/P24*H24,2),0)</f>
        <v>0</v>
      </c>
      <c r="S24" s="11">
        <f t="shared" ref="S24:S30" si="27">IF(P24,ROUND(O24/P24*I24,2),0)</f>
        <v>0</v>
      </c>
      <c r="T24" s="11">
        <f t="shared" ref="T24:T30" si="28">IF(P24,ROUND(O24/P24*(J24+K24),2),0)</f>
        <v>0</v>
      </c>
      <c r="U24" s="11">
        <f t="shared" ref="U24:U30" si="29">IF(P24,ROUND(O24/P24*L24,2),0)</f>
        <v>0</v>
      </c>
      <c r="V24" s="11">
        <f>SUM(R24:U24)</f>
        <v>0</v>
      </c>
      <c r="W24" s="15">
        <f>Q24+R24+S24+T24+U24</f>
        <v>0</v>
      </c>
    </row>
    <row r="25" spans="1:23" x14ac:dyDescent="0.2">
      <c r="A25" s="30"/>
      <c r="B25" s="31"/>
      <c r="C25" s="10"/>
      <c r="D25" s="24">
        <v>180</v>
      </c>
      <c r="E25" s="26">
        <v>0.02</v>
      </c>
      <c r="F25" s="26">
        <v>8.0000000000000002E-3</v>
      </c>
      <c r="G25" s="26">
        <v>1.6E-2</v>
      </c>
      <c r="H25" s="11">
        <f>ROUND(C25*$H$5,2)</f>
        <v>0</v>
      </c>
      <c r="I25" s="11">
        <f>IF(C25,ROUND((C25-$D$25-K25-L25)*$I$5,2),0)</f>
        <v>0</v>
      </c>
      <c r="J25" s="11">
        <f>ROUND(C25*$F$25,2)</f>
        <v>0</v>
      </c>
      <c r="K25" s="11">
        <f>ROUND(C25*$G$25,2)</f>
        <v>0</v>
      </c>
      <c r="L25" s="11">
        <f>ROUND(C25*$E$25,2)</f>
        <v>0</v>
      </c>
      <c r="M25" s="11">
        <f t="shared" si="24"/>
        <v>0</v>
      </c>
      <c r="N25" s="11">
        <f t="shared" si="25"/>
        <v>0</v>
      </c>
      <c r="O25" s="21"/>
      <c r="P25" s="13"/>
      <c r="Q25" s="11">
        <f>IF(P25,ROUND(O25/P25*N25,2),0)</f>
        <v>0</v>
      </c>
      <c r="R25" s="11">
        <f t="shared" si="26"/>
        <v>0</v>
      </c>
      <c r="S25" s="11">
        <f t="shared" si="27"/>
        <v>0</v>
      </c>
      <c r="T25" s="11">
        <f t="shared" si="28"/>
        <v>0</v>
      </c>
      <c r="U25" s="11">
        <f t="shared" si="29"/>
        <v>0</v>
      </c>
      <c r="V25" s="11">
        <f t="shared" ref="V25:V30" si="30">SUM(R25:U25)</f>
        <v>0</v>
      </c>
      <c r="W25" s="15">
        <f>Q25+R25+S25+T25+U25</f>
        <v>0</v>
      </c>
    </row>
    <row r="26" spans="1:23" x14ac:dyDescent="0.2">
      <c r="A26" s="30"/>
      <c r="B26" s="31"/>
      <c r="C26" s="10"/>
      <c r="D26" s="24">
        <v>180</v>
      </c>
      <c r="E26" s="26">
        <v>0.02</v>
      </c>
      <c r="F26" s="26">
        <v>8.0000000000000002E-3</v>
      </c>
      <c r="G26" s="26">
        <v>1.6E-2</v>
      </c>
      <c r="H26" s="11">
        <f>ROUND(C26*$H$5,2)</f>
        <v>0</v>
      </c>
      <c r="I26" s="11">
        <f>IF(C26,ROUND((C26-$D$26-K26-L26)*$I$5,2),0)</f>
        <v>0</v>
      </c>
      <c r="J26" s="11">
        <f>ROUND(C26*$F$26,2)</f>
        <v>0</v>
      </c>
      <c r="K26" s="11">
        <f>ROUND(C26*$G$26,2)</f>
        <v>0</v>
      </c>
      <c r="L26" s="11">
        <f>ROUND(C26*$E$26,2)</f>
        <v>0</v>
      </c>
      <c r="M26" s="11">
        <f t="shared" si="24"/>
        <v>0</v>
      </c>
      <c r="N26" s="11">
        <f t="shared" si="25"/>
        <v>0</v>
      </c>
      <c r="O26" s="21"/>
      <c r="P26" s="13"/>
      <c r="Q26" s="11">
        <f>IF(P26,ROUND(O26/P26*N26,2),0)</f>
        <v>0</v>
      </c>
      <c r="R26" s="11">
        <f t="shared" si="26"/>
        <v>0</v>
      </c>
      <c r="S26" s="11">
        <f t="shared" si="27"/>
        <v>0</v>
      </c>
      <c r="T26" s="11">
        <f t="shared" si="28"/>
        <v>0</v>
      </c>
      <c r="U26" s="11">
        <f t="shared" si="29"/>
        <v>0</v>
      </c>
      <c r="V26" s="11">
        <f t="shared" si="30"/>
        <v>0</v>
      </c>
      <c r="W26" s="15">
        <f>Q26+R26+S26+T26+U26</f>
        <v>0</v>
      </c>
    </row>
    <row r="27" spans="1:23" x14ac:dyDescent="0.2">
      <c r="A27" s="30"/>
      <c r="B27" s="31"/>
      <c r="C27" s="10"/>
      <c r="D27" s="24">
        <v>180</v>
      </c>
      <c r="E27" s="26">
        <v>0.02</v>
      </c>
      <c r="F27" s="26">
        <v>8.0000000000000002E-3</v>
      </c>
      <c r="G27" s="26">
        <v>1.6E-2</v>
      </c>
      <c r="H27" s="11">
        <f>ROUND(C27*$H$5,2)</f>
        <v>0</v>
      </c>
      <c r="I27" s="11">
        <f>IF(C27,ROUND((C27-$D$27-K27-L27)*$I$5,2),0)</f>
        <v>0</v>
      </c>
      <c r="J27" s="11">
        <f>ROUND(C27*$F$27,2)</f>
        <v>0</v>
      </c>
      <c r="K27" s="11">
        <f>ROUND(C27*$G$27,2)</f>
        <v>0</v>
      </c>
      <c r="L27" s="11">
        <f>ROUND(C27*$E$27,2)</f>
        <v>0</v>
      </c>
      <c r="M27" s="11">
        <f t="shared" si="24"/>
        <v>0</v>
      </c>
      <c r="N27" s="22">
        <f t="shared" si="25"/>
        <v>0</v>
      </c>
      <c r="O27" s="21"/>
      <c r="P27" s="13"/>
      <c r="Q27" s="11">
        <f>IF(P27,ROUND(O27/P27*N27,2),0)</f>
        <v>0</v>
      </c>
      <c r="R27" s="11">
        <f t="shared" si="26"/>
        <v>0</v>
      </c>
      <c r="S27" s="11">
        <f t="shared" si="27"/>
        <v>0</v>
      </c>
      <c r="T27" s="11">
        <f t="shared" si="28"/>
        <v>0</v>
      </c>
      <c r="U27" s="11">
        <f t="shared" si="29"/>
        <v>0</v>
      </c>
      <c r="V27" s="11">
        <f t="shared" si="30"/>
        <v>0</v>
      </c>
      <c r="W27" s="15">
        <f>Q27+R27+S27+T27+U27</f>
        <v>0</v>
      </c>
    </row>
    <row r="28" spans="1:23" x14ac:dyDescent="0.2">
      <c r="A28" s="30"/>
      <c r="B28" s="31"/>
      <c r="C28" s="10"/>
      <c r="D28" s="24">
        <v>180</v>
      </c>
      <c r="E28" s="26">
        <v>0.02</v>
      </c>
      <c r="F28" s="26">
        <v>8.0000000000000002E-3</v>
      </c>
      <c r="G28" s="26">
        <v>1.6E-2</v>
      </c>
      <c r="H28" s="11">
        <f t="shared" ref="H28:H30" si="31">ROUND(C28*$H$5,2)</f>
        <v>0</v>
      </c>
      <c r="I28" s="11">
        <f>IF(C28,ROUND((C28-$D$28-K28-L28)*$I$5,2),0)</f>
        <v>0</v>
      </c>
      <c r="J28" s="11">
        <f>ROUND(C28*$F$28,2)</f>
        <v>0</v>
      </c>
      <c r="K28" s="11">
        <f>ROUND(C28*$G$28,2)</f>
        <v>0</v>
      </c>
      <c r="L28" s="11">
        <f>ROUND(C28*$E$28,2)</f>
        <v>0</v>
      </c>
      <c r="M28" s="11">
        <f t="shared" si="24"/>
        <v>0</v>
      </c>
      <c r="N28" s="22">
        <f t="shared" si="25"/>
        <v>0</v>
      </c>
      <c r="O28" s="21"/>
      <c r="P28" s="13"/>
      <c r="Q28" s="11">
        <f t="shared" ref="Q28:Q30" si="32">IF(P28,ROUND(O28/P28*N28,2),0)</f>
        <v>0</v>
      </c>
      <c r="R28" s="11">
        <f t="shared" si="26"/>
        <v>0</v>
      </c>
      <c r="S28" s="11">
        <f t="shared" si="27"/>
        <v>0</v>
      </c>
      <c r="T28" s="11">
        <f t="shared" si="28"/>
        <v>0</v>
      </c>
      <c r="U28" s="11">
        <f t="shared" si="29"/>
        <v>0</v>
      </c>
      <c r="V28" s="11">
        <f t="shared" si="30"/>
        <v>0</v>
      </c>
      <c r="W28" s="15">
        <f t="shared" ref="W28:W30" si="33">Q28+R28+S28+T28+U28</f>
        <v>0</v>
      </c>
    </row>
    <row r="29" spans="1:23" x14ac:dyDescent="0.2">
      <c r="A29" s="30"/>
      <c r="B29" s="31"/>
      <c r="C29" s="10"/>
      <c r="D29" s="24">
        <v>180</v>
      </c>
      <c r="E29" s="26">
        <v>0.02</v>
      </c>
      <c r="F29" s="26">
        <v>8.0000000000000002E-3</v>
      </c>
      <c r="G29" s="26">
        <v>1.6E-2</v>
      </c>
      <c r="H29" s="11">
        <f t="shared" si="31"/>
        <v>0</v>
      </c>
      <c r="I29" s="11">
        <f>IF(C29,ROUND((C29-$D$29-K29-L29)*$I$5,2),0)</f>
        <v>0</v>
      </c>
      <c r="J29" s="11">
        <f>ROUND(C29*$F$29,2)</f>
        <v>0</v>
      </c>
      <c r="K29" s="11">
        <f>ROUND(C29*$G$29,2)</f>
        <v>0</v>
      </c>
      <c r="L29" s="11">
        <f>ROUND(C29*$E$29,2)</f>
        <v>0</v>
      </c>
      <c r="M29" s="11">
        <f t="shared" si="24"/>
        <v>0</v>
      </c>
      <c r="N29" s="22">
        <f t="shared" si="25"/>
        <v>0</v>
      </c>
      <c r="O29" s="21"/>
      <c r="P29" s="13"/>
      <c r="Q29" s="11">
        <f t="shared" si="32"/>
        <v>0</v>
      </c>
      <c r="R29" s="11">
        <f t="shared" si="26"/>
        <v>0</v>
      </c>
      <c r="S29" s="11">
        <f t="shared" si="27"/>
        <v>0</v>
      </c>
      <c r="T29" s="11">
        <f t="shared" si="28"/>
        <v>0</v>
      </c>
      <c r="U29" s="11">
        <f t="shared" si="29"/>
        <v>0</v>
      </c>
      <c r="V29" s="11">
        <f t="shared" si="30"/>
        <v>0</v>
      </c>
      <c r="W29" s="15">
        <f t="shared" si="33"/>
        <v>0</v>
      </c>
    </row>
    <row r="30" spans="1:23" x14ac:dyDescent="0.2">
      <c r="A30" s="30"/>
      <c r="B30" s="31"/>
      <c r="C30" s="10"/>
      <c r="D30" s="24">
        <v>180</v>
      </c>
      <c r="E30" s="26">
        <v>0.02</v>
      </c>
      <c r="F30" s="26">
        <v>8.0000000000000002E-3</v>
      </c>
      <c r="G30" s="26">
        <v>1.6E-2</v>
      </c>
      <c r="H30" s="11">
        <f t="shared" si="31"/>
        <v>0</v>
      </c>
      <c r="I30" s="11">
        <f>IF(C30,ROUND((C30-$D$30-K30-L30)*$I$5,2),0)</f>
        <v>0</v>
      </c>
      <c r="J30" s="11">
        <f>ROUND(C30*$F$30,2)</f>
        <v>0</v>
      </c>
      <c r="K30" s="11">
        <f>ROUND(C30*$G$30,2)</f>
        <v>0</v>
      </c>
      <c r="L30" s="11">
        <f>ROUND(C30*$E$30,2)</f>
        <v>0</v>
      </c>
      <c r="M30" s="11">
        <f t="shared" si="24"/>
        <v>0</v>
      </c>
      <c r="N30" s="22">
        <f t="shared" si="25"/>
        <v>0</v>
      </c>
      <c r="O30" s="21"/>
      <c r="P30" s="13"/>
      <c r="Q30" s="11">
        <f t="shared" si="32"/>
        <v>0</v>
      </c>
      <c r="R30" s="11">
        <f t="shared" si="26"/>
        <v>0</v>
      </c>
      <c r="S30" s="11">
        <f t="shared" si="27"/>
        <v>0</v>
      </c>
      <c r="T30" s="11">
        <f t="shared" si="28"/>
        <v>0</v>
      </c>
      <c r="U30" s="11">
        <f t="shared" si="29"/>
        <v>0</v>
      </c>
      <c r="V30" s="11">
        <f t="shared" si="30"/>
        <v>0</v>
      </c>
      <c r="W30" s="15">
        <f t="shared" si="33"/>
        <v>0</v>
      </c>
    </row>
    <row r="31" spans="1:23" ht="12" x14ac:dyDescent="0.25">
      <c r="A31" s="33"/>
      <c r="B31" s="41" t="s">
        <v>24</v>
      </c>
      <c r="C31" s="12">
        <f>SUM(C24:C30)</f>
        <v>0</v>
      </c>
      <c r="D31" s="12"/>
      <c r="E31" s="12"/>
      <c r="F31" s="12"/>
      <c r="G31" s="12"/>
      <c r="H31" s="12">
        <f t="shared" ref="H31:N31" si="34">SUM(H24:H30)</f>
        <v>0</v>
      </c>
      <c r="I31" s="12">
        <f t="shared" si="34"/>
        <v>0</v>
      </c>
      <c r="J31" s="12">
        <f t="shared" si="34"/>
        <v>0</v>
      </c>
      <c r="K31" s="12">
        <f t="shared" si="34"/>
        <v>0</v>
      </c>
      <c r="L31" s="12">
        <f t="shared" si="34"/>
        <v>0</v>
      </c>
      <c r="M31" s="12">
        <f t="shared" si="34"/>
        <v>0</v>
      </c>
      <c r="N31" s="12">
        <f t="shared" si="34"/>
        <v>0</v>
      </c>
      <c r="O31" s="57" t="s">
        <v>25</v>
      </c>
      <c r="P31" s="58"/>
      <c r="Q31" s="12">
        <f t="shared" ref="Q31:W31" si="35">SUM(Q24:Q30)</f>
        <v>0</v>
      </c>
      <c r="R31" s="12">
        <f t="shared" si="35"/>
        <v>0</v>
      </c>
      <c r="S31" s="12">
        <f t="shared" si="35"/>
        <v>0</v>
      </c>
      <c r="T31" s="12">
        <f t="shared" si="35"/>
        <v>0</v>
      </c>
      <c r="U31" s="12">
        <f t="shared" si="35"/>
        <v>0</v>
      </c>
      <c r="V31" s="12">
        <f t="shared" si="35"/>
        <v>0</v>
      </c>
      <c r="W31" s="12">
        <f t="shared" si="35"/>
        <v>0</v>
      </c>
    </row>
    <row r="32" spans="1:23" ht="40.799999999999997" customHeight="1" thickBot="1" x14ac:dyDescent="0.3">
      <c r="B32" s="50" t="s">
        <v>27</v>
      </c>
      <c r="C32" s="55">
        <f>SUM(C15,C23,C31)</f>
        <v>0</v>
      </c>
      <c r="D32" s="51"/>
      <c r="E32" s="51"/>
      <c r="F32" s="51"/>
      <c r="G32" s="51"/>
      <c r="H32" s="52">
        <f t="shared" ref="H32:M32" si="36">SUM(H15,H23,H31)</f>
        <v>0</v>
      </c>
      <c r="I32" s="52">
        <f t="shared" si="36"/>
        <v>0</v>
      </c>
      <c r="J32" s="52">
        <f t="shared" si="36"/>
        <v>0</v>
      </c>
      <c r="K32" s="52">
        <f t="shared" si="36"/>
        <v>0</v>
      </c>
      <c r="L32" s="52">
        <f t="shared" si="36"/>
        <v>0</v>
      </c>
      <c r="M32" s="52">
        <f t="shared" si="36"/>
        <v>0</v>
      </c>
      <c r="N32" s="52">
        <f>SUM(N15,N23,N31)</f>
        <v>0</v>
      </c>
      <c r="O32" s="71" t="s">
        <v>27</v>
      </c>
      <c r="P32" s="72"/>
      <c r="Q32" s="52">
        <f t="shared" ref="Q32:V32" si="37">SUM(Q15,Q23,Q31)</f>
        <v>0</v>
      </c>
      <c r="R32" s="52">
        <f t="shared" si="37"/>
        <v>0</v>
      </c>
      <c r="S32" s="52">
        <f t="shared" si="37"/>
        <v>0</v>
      </c>
      <c r="T32" s="52">
        <f t="shared" si="37"/>
        <v>0</v>
      </c>
      <c r="U32" s="52">
        <f t="shared" si="37"/>
        <v>0</v>
      </c>
      <c r="V32" s="52">
        <f t="shared" si="37"/>
        <v>0</v>
      </c>
      <c r="W32" s="53" t="s">
        <v>23</v>
      </c>
    </row>
    <row r="33" spans="1:23" ht="12" customHeight="1" thickBot="1" x14ac:dyDescent="0.3">
      <c r="B33" s="45"/>
      <c r="C33" s="45"/>
      <c r="D33" s="46"/>
      <c r="E33" s="46"/>
      <c r="F33" s="46"/>
      <c r="G33" s="46"/>
      <c r="H33" s="46"/>
      <c r="I33" s="47"/>
      <c r="J33" s="47"/>
      <c r="K33" s="47"/>
      <c r="L33" s="47"/>
      <c r="M33" s="34"/>
      <c r="O33" s="68"/>
      <c r="P33" s="68"/>
      <c r="Q33" s="68"/>
      <c r="R33" s="67"/>
      <c r="S33" s="67"/>
      <c r="T33" s="67"/>
      <c r="U33" s="67"/>
      <c r="V33" s="43"/>
      <c r="W33" s="44">
        <f>W15+W23+W31</f>
        <v>0</v>
      </c>
    </row>
    <row r="42" spans="1:23" x14ac:dyDescent="0.2">
      <c r="A42" s="8">
        <v>180</v>
      </c>
    </row>
    <row r="43" spans="1:23" x14ac:dyDescent="0.2">
      <c r="A43" s="8">
        <v>170</v>
      </c>
    </row>
    <row r="44" spans="1:23" x14ac:dyDescent="0.2">
      <c r="A44" s="8">
        <v>0</v>
      </c>
    </row>
    <row r="45" spans="1:23" x14ac:dyDescent="0.2">
      <c r="A45" s="25">
        <v>0.03</v>
      </c>
    </row>
    <row r="46" spans="1:23" x14ac:dyDescent="0.2">
      <c r="A46" s="25">
        <v>0.02</v>
      </c>
    </row>
    <row r="47" spans="1:23" x14ac:dyDescent="0.2">
      <c r="A47" s="25">
        <v>0</v>
      </c>
    </row>
    <row r="48" spans="1:23" x14ac:dyDescent="0.2">
      <c r="A48" s="25">
        <v>1.6E-2</v>
      </c>
    </row>
    <row r="49" spans="1:1" x14ac:dyDescent="0.2">
      <c r="A49" s="25">
        <v>0</v>
      </c>
    </row>
    <row r="50" spans="1:1" x14ac:dyDescent="0.2">
      <c r="A50" s="25">
        <v>8.0000000000000002E-3</v>
      </c>
    </row>
    <row r="51" spans="1:1" x14ac:dyDescent="0.2">
      <c r="A51" s="25">
        <v>0</v>
      </c>
    </row>
    <row r="52" spans="1:1" x14ac:dyDescent="0.2">
      <c r="A52" s="8" t="s">
        <v>32</v>
      </c>
    </row>
    <row r="53" spans="1:1" x14ac:dyDescent="0.2">
      <c r="A53" s="8" t="s">
        <v>33</v>
      </c>
    </row>
    <row r="54" spans="1:1" x14ac:dyDescent="0.2">
      <c r="A54" s="8" t="s">
        <v>34</v>
      </c>
    </row>
    <row r="55" spans="1:1" x14ac:dyDescent="0.2">
      <c r="A55" s="8" t="s">
        <v>35</v>
      </c>
    </row>
    <row r="56" spans="1:1" x14ac:dyDescent="0.2">
      <c r="A56" s="8" t="s">
        <v>36</v>
      </c>
    </row>
    <row r="57" spans="1:1" x14ac:dyDescent="0.2">
      <c r="A57" s="8" t="s">
        <v>37</v>
      </c>
    </row>
    <row r="58" spans="1:1" x14ac:dyDescent="0.2">
      <c r="A58" s="8" t="s">
        <v>38</v>
      </c>
    </row>
    <row r="59" spans="1:1" x14ac:dyDescent="0.2">
      <c r="A59" s="8" t="s">
        <v>39</v>
      </c>
    </row>
    <row r="60" spans="1:1" x14ac:dyDescent="0.2">
      <c r="A60" s="8" t="s">
        <v>40</v>
      </c>
    </row>
    <row r="61" spans="1:1" x14ac:dyDescent="0.2">
      <c r="A61" s="8" t="s">
        <v>41</v>
      </c>
    </row>
    <row r="62" spans="1:1" x14ac:dyDescent="0.2">
      <c r="A62" s="8" t="s">
        <v>42</v>
      </c>
    </row>
    <row r="63" spans="1:1" x14ac:dyDescent="0.2">
      <c r="A63" s="8" t="s">
        <v>43</v>
      </c>
    </row>
  </sheetData>
  <sheetProtection insertColumns="0" insertRows="0" deleteRows="0" sort="0" autoFilter="0" pivotTables="0"/>
  <protectedRanges>
    <protectedRange sqref="A8:G14 A16:G22 A24:G30 O8:P14 O16:P22 O24:P30" name="muudetav"/>
  </protectedRanges>
  <autoFilter ref="A7:AL7"/>
  <mergeCells count="24">
    <mergeCell ref="R33:U33"/>
    <mergeCell ref="O33:Q33"/>
    <mergeCell ref="I6:I7"/>
    <mergeCell ref="J6:J7"/>
    <mergeCell ref="K6:K7"/>
    <mergeCell ref="O32:P32"/>
    <mergeCell ref="O31:P31"/>
    <mergeCell ref="W6:W7"/>
    <mergeCell ref="N6:N7"/>
    <mergeCell ref="O15:P15"/>
    <mergeCell ref="L6:L7"/>
    <mergeCell ref="O6:P6"/>
    <mergeCell ref="Q6:U6"/>
    <mergeCell ref="V6:V7"/>
    <mergeCell ref="A6:A7"/>
    <mergeCell ref="O23:P23"/>
    <mergeCell ref="M6:M7"/>
    <mergeCell ref="D6:D7"/>
    <mergeCell ref="E6:E7"/>
    <mergeCell ref="F6:F7"/>
    <mergeCell ref="G6:G7"/>
    <mergeCell ref="C6:C7"/>
    <mergeCell ref="B6:B7"/>
    <mergeCell ref="H6:H7"/>
  </mergeCells>
  <dataValidations count="5">
    <dataValidation type="list" allowBlank="1" showInputMessage="1" showErrorMessage="1" sqref="E8:E14 E24:E30 E16:E22">
      <formula1>$A$45:$A$47</formula1>
    </dataValidation>
    <dataValidation type="list" allowBlank="1" showInputMessage="1" showErrorMessage="1" sqref="A8:A14 A24:A30 A16:A22">
      <formula1>$A$52:$A$63</formula1>
    </dataValidation>
    <dataValidation type="list" allowBlank="1" showInputMessage="1" showErrorMessage="1" sqref="F8:F14 F16:F22 F24:F30">
      <formula1>$A$50:$A$51</formula1>
    </dataValidation>
    <dataValidation type="list" allowBlank="1" showInputMessage="1" showErrorMessage="1" sqref="G8:G14 G24:G30 G16:G22">
      <formula1>$A$48:$A$49</formula1>
    </dataValidation>
    <dataValidation allowBlank="1" showErrorMessage="1" prompt="Vali siin rippmenüüst õige tulumaksuvaba miinimum (2016 aastal 170 eurot, 2017 aastal 180 eurot)." sqref="D8:D14 D16:D22 D24:D30"/>
  </dataValidations>
  <pageMargins left="0.70866141732283472" right="0.56000000000000005" top="0.74803149606299213" bottom="0.74803149606299213" header="0.31496062992125984" footer="0.31496062992125984"/>
  <pageSetup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L82"/>
  <sheetViews>
    <sheetView zoomScale="80" zoomScaleNormal="80" workbookViewId="0">
      <selection activeCell="B41" sqref="B41:W43"/>
    </sheetView>
  </sheetViews>
  <sheetFormatPr defaultColWidth="9.109375" defaultRowHeight="11.4" outlineLevelCol="1" x14ac:dyDescent="0.2"/>
  <cols>
    <col min="1" max="1" width="11.33203125" style="8" customWidth="1"/>
    <col min="2" max="2" width="15.21875" style="8" customWidth="1"/>
    <col min="3" max="3" width="10.44140625" style="8" customWidth="1"/>
    <col min="4" max="4" width="11" style="8" customWidth="1"/>
    <col min="5" max="5" width="12" style="8" customWidth="1"/>
    <col min="6" max="7" width="9.44140625" style="8" customWidth="1"/>
    <col min="8" max="8" width="10.44140625" style="8" customWidth="1"/>
    <col min="9" max="9" width="10.6640625" style="8" customWidth="1"/>
    <col min="10" max="11" width="9.6640625" style="8" customWidth="1"/>
    <col min="12" max="12" width="9.5546875" style="8" customWidth="1"/>
    <col min="13" max="13" width="9.33203125" style="8" customWidth="1"/>
    <col min="14" max="14" width="9.44140625" style="8" customWidth="1"/>
    <col min="15" max="15" width="11" style="8" customWidth="1"/>
    <col min="16" max="16" width="7.33203125" style="8" customWidth="1"/>
    <col min="17" max="17" width="10.6640625" style="8" customWidth="1"/>
    <col min="18" max="19" width="10.6640625" style="8" hidden="1" customWidth="1" outlineLevel="1"/>
    <col min="20" max="20" width="9.6640625" style="8" hidden="1" customWidth="1" outlineLevel="1"/>
    <col min="21" max="21" width="8.33203125" style="8" hidden="1" customWidth="1" outlineLevel="1"/>
    <col min="22" max="22" width="8.33203125" style="8" customWidth="1" collapsed="1"/>
    <col min="23" max="23" width="13.6640625" style="8" customWidth="1"/>
    <col min="24" max="26" width="8.6640625" style="8" customWidth="1"/>
    <col min="27" max="37" width="9.109375" style="8"/>
    <col min="38" max="38" width="24.109375" style="8" bestFit="1" customWidth="1"/>
    <col min="39" max="16384" width="9.109375" style="8"/>
  </cols>
  <sheetData>
    <row r="2" spans="1:38" s="18" customFormat="1" ht="17.399999999999999" x14ac:dyDescent="0.25">
      <c r="A2" s="54" t="s">
        <v>47</v>
      </c>
      <c r="B2" s="16"/>
      <c r="C2" s="17"/>
      <c r="D2" s="16"/>
      <c r="E2" s="16"/>
      <c r="F2" s="16"/>
      <c r="G2" s="16"/>
      <c r="H2" s="16"/>
      <c r="I2" s="16"/>
      <c r="J2" s="16"/>
      <c r="K2" s="16"/>
      <c r="L2" s="16"/>
      <c r="M2" s="16"/>
      <c r="O2" s="19"/>
      <c r="P2" s="16"/>
      <c r="Q2" s="16"/>
      <c r="R2" s="16"/>
      <c r="S2" s="16"/>
      <c r="T2" s="16"/>
      <c r="U2" s="16"/>
      <c r="V2" s="16"/>
      <c r="W2" s="20"/>
      <c r="X2" s="20"/>
      <c r="Y2" s="20"/>
      <c r="Z2" s="20"/>
      <c r="AL2" s="8"/>
    </row>
    <row r="3" spans="1:38" ht="13.2" x14ac:dyDescent="0.2">
      <c r="A3" s="14"/>
      <c r="B3" s="4"/>
      <c r="C3" s="5"/>
      <c r="D3" s="4"/>
      <c r="E3" s="4"/>
      <c r="F3" s="4"/>
      <c r="G3" s="4"/>
      <c r="H3" s="4"/>
      <c r="I3" s="4"/>
      <c r="J3" s="4"/>
      <c r="K3" s="4"/>
      <c r="L3" s="4"/>
      <c r="M3" s="4"/>
      <c r="O3" s="6"/>
      <c r="P3" s="4"/>
      <c r="Q3" s="4"/>
      <c r="R3" s="4"/>
      <c r="S3" s="4"/>
      <c r="T3" s="4"/>
      <c r="U3" s="4"/>
      <c r="V3" s="4"/>
      <c r="W3" s="7"/>
      <c r="X3" s="7"/>
      <c r="Y3" s="7"/>
      <c r="Z3" s="7"/>
    </row>
    <row r="4" spans="1:38" ht="13.2" x14ac:dyDescent="0.25">
      <c r="A4" s="3"/>
      <c r="B4" s="4"/>
      <c r="C4" s="42"/>
      <c r="D4" s="42"/>
      <c r="E4" s="42"/>
      <c r="F4" s="42"/>
      <c r="G4" s="42"/>
      <c r="H4" s="42"/>
      <c r="I4" s="27"/>
      <c r="J4" s="6"/>
      <c r="K4" s="6"/>
      <c r="L4" s="23"/>
      <c r="M4" s="4"/>
      <c r="O4" s="6"/>
      <c r="P4" s="4"/>
      <c r="Q4" s="4"/>
      <c r="R4" s="4"/>
      <c r="S4" s="4"/>
      <c r="T4" s="4"/>
      <c r="U4" s="4"/>
      <c r="V4" s="4"/>
      <c r="W4" s="7"/>
      <c r="X4" s="7"/>
      <c r="Y4" s="7"/>
      <c r="Z4" s="7"/>
    </row>
    <row r="5" spans="1:38" ht="12" x14ac:dyDescent="0.2">
      <c r="A5" s="4"/>
      <c r="B5" s="4"/>
      <c r="C5" s="39"/>
      <c r="D5" s="37"/>
      <c r="E5" s="37"/>
      <c r="F5" s="37"/>
      <c r="G5" s="37"/>
      <c r="H5" s="40">
        <v>0.33</v>
      </c>
      <c r="I5" s="38">
        <v>0.2</v>
      </c>
      <c r="J5" s="35"/>
      <c r="K5" s="35"/>
      <c r="L5" s="35"/>
      <c r="M5" s="23"/>
      <c r="N5" s="4"/>
      <c r="O5" s="6"/>
      <c r="P5" s="4"/>
      <c r="Q5" s="4"/>
      <c r="R5" s="4"/>
      <c r="S5" s="4"/>
      <c r="T5" s="4"/>
      <c r="U5" s="4"/>
      <c r="V5" s="4"/>
      <c r="W5" s="7"/>
      <c r="X5" s="7"/>
      <c r="Y5" s="7"/>
      <c r="Z5" s="7"/>
    </row>
    <row r="6" spans="1:38" s="9" customFormat="1" ht="12" customHeight="1" x14ac:dyDescent="0.3">
      <c r="A6" s="56" t="s">
        <v>10</v>
      </c>
      <c r="B6" s="61" t="s">
        <v>26</v>
      </c>
      <c r="C6" s="61" t="s">
        <v>11</v>
      </c>
      <c r="D6" s="61" t="s">
        <v>31</v>
      </c>
      <c r="E6" s="56" t="s">
        <v>30</v>
      </c>
      <c r="F6" s="61" t="s">
        <v>45</v>
      </c>
      <c r="G6" s="61" t="s">
        <v>44</v>
      </c>
      <c r="H6" s="61" t="s">
        <v>12</v>
      </c>
      <c r="I6" s="63" t="s">
        <v>13</v>
      </c>
      <c r="J6" s="65" t="s">
        <v>14</v>
      </c>
      <c r="K6" s="69" t="s">
        <v>15</v>
      </c>
      <c r="L6" s="65" t="s">
        <v>16</v>
      </c>
      <c r="M6" s="59" t="s">
        <v>28</v>
      </c>
      <c r="N6" s="63" t="s">
        <v>17</v>
      </c>
      <c r="O6" s="66" t="s">
        <v>18</v>
      </c>
      <c r="P6" s="56"/>
      <c r="Q6" s="56" t="s">
        <v>19</v>
      </c>
      <c r="R6" s="56"/>
      <c r="S6" s="56"/>
      <c r="T6" s="56"/>
      <c r="U6" s="56"/>
      <c r="V6" s="59" t="s">
        <v>29</v>
      </c>
      <c r="W6" s="62" t="s">
        <v>23</v>
      </c>
    </row>
    <row r="7" spans="1:38" s="9" customFormat="1" ht="31.2" customHeight="1" x14ac:dyDescent="0.3">
      <c r="A7" s="56"/>
      <c r="B7" s="61"/>
      <c r="C7" s="61"/>
      <c r="D7" s="61"/>
      <c r="E7" s="56"/>
      <c r="F7" s="61"/>
      <c r="G7" s="61"/>
      <c r="H7" s="61"/>
      <c r="I7" s="64"/>
      <c r="J7" s="64"/>
      <c r="K7" s="70"/>
      <c r="L7" s="64"/>
      <c r="M7" s="60"/>
      <c r="N7" s="64"/>
      <c r="O7" s="48" t="s">
        <v>21</v>
      </c>
      <c r="P7" s="49" t="s">
        <v>22</v>
      </c>
      <c r="Q7" s="49" t="s">
        <v>17</v>
      </c>
      <c r="R7" s="49" t="s">
        <v>12</v>
      </c>
      <c r="S7" s="49" t="s">
        <v>13</v>
      </c>
      <c r="T7" s="49" t="s">
        <v>14</v>
      </c>
      <c r="U7" s="49" t="s">
        <v>16</v>
      </c>
      <c r="V7" s="60"/>
      <c r="W7" s="62"/>
    </row>
    <row r="8" spans="1:38" x14ac:dyDescent="0.2">
      <c r="A8" s="30" t="s">
        <v>32</v>
      </c>
      <c r="B8" s="31" t="s">
        <v>48</v>
      </c>
      <c r="C8" s="10">
        <v>2000</v>
      </c>
      <c r="D8" s="24">
        <v>180</v>
      </c>
      <c r="E8" s="26">
        <v>0.02</v>
      </c>
      <c r="F8" s="26">
        <v>8.0000000000000002E-3</v>
      </c>
      <c r="G8" s="26">
        <v>1.6E-2</v>
      </c>
      <c r="H8" s="11">
        <f>ROUND(C8*$H$5,2)</f>
        <v>660</v>
      </c>
      <c r="I8" s="11">
        <f>IF(C8,ROUND((C8-$D$8-K8-L8)*$I$5,2),0)</f>
        <v>349.6</v>
      </c>
      <c r="J8" s="11">
        <f>ROUND(C8*$F$8,2)</f>
        <v>16</v>
      </c>
      <c r="K8" s="11">
        <f>ROUND(C8*$G$8,2)</f>
        <v>32</v>
      </c>
      <c r="L8" s="11">
        <f>ROUND(C8*$E$8,2)</f>
        <v>40</v>
      </c>
      <c r="M8" s="11">
        <f t="shared" ref="M8:M14" si="0">SUM(I8:L8,H8)</f>
        <v>1097.5999999999999</v>
      </c>
      <c r="N8" s="11">
        <f t="shared" ref="N8:N14" si="1">C8-I8-K8-L8</f>
        <v>1578.4</v>
      </c>
      <c r="O8" s="21">
        <v>176</v>
      </c>
      <c r="P8" s="13">
        <v>176</v>
      </c>
      <c r="Q8" s="11">
        <f>IF(P8,ROUND(O8/P8*N8,2),0)</f>
        <v>1578.4</v>
      </c>
      <c r="R8" s="11">
        <f t="shared" ref="R8:R14" si="2">IF(P8,ROUND(O8/P8*H8,2),0)</f>
        <v>660</v>
      </c>
      <c r="S8" s="11">
        <f>IF(P8,ROUND(O8/P8*I8,2),0)</f>
        <v>349.6</v>
      </c>
      <c r="T8" s="11">
        <f>IF(P8,ROUND(O8/P8*(J8+K8),2),0)</f>
        <v>48</v>
      </c>
      <c r="U8" s="11">
        <f t="shared" ref="U8:U14" si="3">IF(P8,ROUND(O8/P8*L8,2),0)</f>
        <v>40</v>
      </c>
      <c r="V8" s="11">
        <f>SUM(R8:U8)</f>
        <v>1097.5999999999999</v>
      </c>
      <c r="W8" s="15">
        <f>Q8+R8+S8+T8+U8</f>
        <v>2676</v>
      </c>
    </row>
    <row r="9" spans="1:38" ht="12" customHeight="1" x14ac:dyDescent="0.2">
      <c r="A9" s="30" t="s">
        <v>32</v>
      </c>
      <c r="B9" s="31" t="s">
        <v>49</v>
      </c>
      <c r="C9" s="10">
        <v>2000</v>
      </c>
      <c r="D9" s="24">
        <v>180</v>
      </c>
      <c r="E9" s="26">
        <v>0.03</v>
      </c>
      <c r="F9" s="26">
        <v>8.0000000000000002E-3</v>
      </c>
      <c r="G9" s="26">
        <v>1.6E-2</v>
      </c>
      <c r="H9" s="11">
        <f>ROUND(C9*$H$5,2)</f>
        <v>660</v>
      </c>
      <c r="I9" s="11">
        <f>IF(C9,ROUND((C9-$D$9-K9-L9)*$I$5,2),0)</f>
        <v>345.6</v>
      </c>
      <c r="J9" s="11">
        <f>ROUND(C9*$F$9,2)</f>
        <v>16</v>
      </c>
      <c r="K9" s="11">
        <f>ROUND(C9*$G$9,2)</f>
        <v>32</v>
      </c>
      <c r="L9" s="11">
        <f>ROUND(C9*$E$9,2)</f>
        <v>60</v>
      </c>
      <c r="M9" s="11">
        <f t="shared" si="0"/>
        <v>1113.5999999999999</v>
      </c>
      <c r="N9" s="11">
        <f t="shared" si="1"/>
        <v>1562.4</v>
      </c>
      <c r="O9" s="21">
        <v>50</v>
      </c>
      <c r="P9" s="13">
        <v>176</v>
      </c>
      <c r="Q9" s="11">
        <f>IF(P9,ROUND(O9/P9*N9,2),0)</f>
        <v>443.86</v>
      </c>
      <c r="R9" s="11">
        <f t="shared" si="2"/>
        <v>187.5</v>
      </c>
      <c r="S9" s="11">
        <f t="shared" ref="S9:S14" si="4">IF(P9,ROUND(O9/P9*I9,2),0)</f>
        <v>98.18</v>
      </c>
      <c r="T9" s="11">
        <f t="shared" ref="T9:T14" si="5">IF(P9,ROUND(O9/P9*(J9+K9),2),0)</f>
        <v>13.64</v>
      </c>
      <c r="U9" s="11">
        <f t="shared" si="3"/>
        <v>17.05</v>
      </c>
      <c r="V9" s="11">
        <f t="shared" ref="V9:V14" si="6">SUM(R9:U9)</f>
        <v>316.37</v>
      </c>
      <c r="W9" s="15">
        <f>Q9+R9+S9+T9+U9</f>
        <v>760.2299999999999</v>
      </c>
    </row>
    <row r="10" spans="1:38" ht="12" customHeight="1" x14ac:dyDescent="0.2">
      <c r="A10" s="30" t="s">
        <v>32</v>
      </c>
      <c r="B10" s="31" t="s">
        <v>50</v>
      </c>
      <c r="C10" s="10">
        <v>1000</v>
      </c>
      <c r="D10" s="24">
        <v>0</v>
      </c>
      <c r="E10" s="26">
        <v>0.02</v>
      </c>
      <c r="F10" s="26">
        <v>8.0000000000000002E-3</v>
      </c>
      <c r="G10" s="26">
        <v>1.6E-2</v>
      </c>
      <c r="H10" s="11">
        <f>ROUND(C10*$H$5,2)</f>
        <v>330</v>
      </c>
      <c r="I10" s="11">
        <f>IF(C10,ROUND((C10-$D$10-K10-L10)*$I$5,2),0)</f>
        <v>192.8</v>
      </c>
      <c r="J10" s="11">
        <f>ROUND(C10*$F$10,2)</f>
        <v>8</v>
      </c>
      <c r="K10" s="11">
        <f>ROUND(C10*$G$10,2)</f>
        <v>16</v>
      </c>
      <c r="L10" s="11">
        <f>ROUND(C10*$E$10,2)</f>
        <v>20</v>
      </c>
      <c r="M10" s="11">
        <f t="shared" si="0"/>
        <v>566.79999999999995</v>
      </c>
      <c r="N10" s="11">
        <f t="shared" si="1"/>
        <v>771.2</v>
      </c>
      <c r="O10" s="21">
        <v>78</v>
      </c>
      <c r="P10" s="13">
        <v>176</v>
      </c>
      <c r="Q10" s="11">
        <f>IF(P10,ROUND(O10/P10*N10,2),0)</f>
        <v>341.78</v>
      </c>
      <c r="R10" s="11">
        <f t="shared" si="2"/>
        <v>146.25</v>
      </c>
      <c r="S10" s="11">
        <f t="shared" si="4"/>
        <v>85.45</v>
      </c>
      <c r="T10" s="11">
        <f t="shared" si="5"/>
        <v>10.64</v>
      </c>
      <c r="U10" s="11">
        <f t="shared" si="3"/>
        <v>8.86</v>
      </c>
      <c r="V10" s="11">
        <f t="shared" si="6"/>
        <v>251.2</v>
      </c>
      <c r="W10" s="15">
        <f>Q10+R10+S10+T10+U10</f>
        <v>592.98</v>
      </c>
    </row>
    <row r="11" spans="1:38" ht="12" customHeight="1" x14ac:dyDescent="0.2">
      <c r="A11" s="30" t="s">
        <v>32</v>
      </c>
      <c r="B11" s="31" t="s">
        <v>51</v>
      </c>
      <c r="C11" s="10">
        <v>1500</v>
      </c>
      <c r="D11" s="24">
        <v>180</v>
      </c>
      <c r="E11" s="26">
        <v>0.02</v>
      </c>
      <c r="F11" s="26">
        <v>8.0000000000000002E-3</v>
      </c>
      <c r="G11" s="26">
        <v>1.6E-2</v>
      </c>
      <c r="H11" s="11">
        <f>ROUND(C11*$H$5,2)</f>
        <v>495</v>
      </c>
      <c r="I11" s="11">
        <f>IF(C11,ROUND((C11-$D$11-K11-L11)*$I$5,2),0)</f>
        <v>253.2</v>
      </c>
      <c r="J11" s="11">
        <f>ROUND(C11*$F$11,2)</f>
        <v>12</v>
      </c>
      <c r="K11" s="11">
        <f>ROUND(C11*$G$11,2)</f>
        <v>24</v>
      </c>
      <c r="L11" s="11">
        <f>ROUND(C11*$E$11,2)</f>
        <v>30</v>
      </c>
      <c r="M11" s="11">
        <f t="shared" si="0"/>
        <v>814.2</v>
      </c>
      <c r="N11" s="22">
        <f t="shared" si="1"/>
        <v>1192.8</v>
      </c>
      <c r="O11" s="21">
        <v>176</v>
      </c>
      <c r="P11" s="13">
        <v>176</v>
      </c>
      <c r="Q11" s="11">
        <f>IF(P11,ROUND(O11/P11*N11,2),0)</f>
        <v>1192.8</v>
      </c>
      <c r="R11" s="11">
        <f t="shared" si="2"/>
        <v>495</v>
      </c>
      <c r="S11" s="11">
        <f t="shared" si="4"/>
        <v>253.2</v>
      </c>
      <c r="T11" s="11">
        <f t="shared" si="5"/>
        <v>36</v>
      </c>
      <c r="U11" s="11">
        <f t="shared" si="3"/>
        <v>30</v>
      </c>
      <c r="V11" s="11">
        <f t="shared" si="6"/>
        <v>814.2</v>
      </c>
      <c r="W11" s="15">
        <f>Q11+R11+S11+T11+U11</f>
        <v>2007</v>
      </c>
    </row>
    <row r="12" spans="1:38" x14ac:dyDescent="0.2">
      <c r="A12" s="30" t="s">
        <v>32</v>
      </c>
      <c r="B12" s="31" t="s">
        <v>52</v>
      </c>
      <c r="C12" s="10">
        <v>500</v>
      </c>
      <c r="D12" s="24">
        <v>0</v>
      </c>
      <c r="E12" s="26">
        <v>0.02</v>
      </c>
      <c r="F12" s="26">
        <v>8.0000000000000002E-3</v>
      </c>
      <c r="G12" s="26">
        <v>1.6E-2</v>
      </c>
      <c r="H12" s="11">
        <f t="shared" ref="H12:H14" si="7">ROUND(C12*$H$5,2)</f>
        <v>165</v>
      </c>
      <c r="I12" s="11">
        <f>IF(C12,ROUND((C12-$D$12-K12-L12)*$I$5,2),0)</f>
        <v>96.4</v>
      </c>
      <c r="J12" s="11">
        <f>ROUND(C12*$F$12,2)</f>
        <v>4</v>
      </c>
      <c r="K12" s="11">
        <f>ROUND(C12*$G$12,2)</f>
        <v>8</v>
      </c>
      <c r="L12" s="11">
        <f>ROUND(C12*$E$12,2)</f>
        <v>10</v>
      </c>
      <c r="M12" s="11">
        <f t="shared" si="0"/>
        <v>283.39999999999998</v>
      </c>
      <c r="N12" s="22">
        <f t="shared" si="1"/>
        <v>385.6</v>
      </c>
      <c r="O12" s="21">
        <v>0</v>
      </c>
      <c r="P12" s="13">
        <v>0</v>
      </c>
      <c r="Q12" s="11">
        <f t="shared" ref="Q12:Q14" si="8">IF(P12,ROUND(O12/P12*N12,2),0)</f>
        <v>0</v>
      </c>
      <c r="R12" s="11">
        <f t="shared" si="2"/>
        <v>0</v>
      </c>
      <c r="S12" s="11">
        <f t="shared" si="4"/>
        <v>0</v>
      </c>
      <c r="T12" s="11">
        <f t="shared" si="5"/>
        <v>0</v>
      </c>
      <c r="U12" s="11">
        <f t="shared" si="3"/>
        <v>0</v>
      </c>
      <c r="V12" s="11">
        <f t="shared" si="6"/>
        <v>0</v>
      </c>
      <c r="W12" s="15">
        <f t="shared" ref="W12:W13" si="9">Q12+R12+S12+T12+U12</f>
        <v>0</v>
      </c>
    </row>
    <row r="13" spans="1:38" ht="12" customHeight="1" x14ac:dyDescent="0.2">
      <c r="A13" s="30"/>
      <c r="B13" s="31"/>
      <c r="C13" s="10"/>
      <c r="D13" s="24">
        <v>180</v>
      </c>
      <c r="E13" s="26">
        <v>0.02</v>
      </c>
      <c r="F13" s="26">
        <v>8.0000000000000002E-3</v>
      </c>
      <c r="G13" s="26">
        <v>1.6E-2</v>
      </c>
      <c r="H13" s="11">
        <f t="shared" si="7"/>
        <v>0</v>
      </c>
      <c r="I13" s="11">
        <f>IF(C13,ROUND((C13-$D$13-K13-L13)*$I$5,2),0)</f>
        <v>0</v>
      </c>
      <c r="J13" s="11">
        <f>ROUND(C13*$F$13,2)</f>
        <v>0</v>
      </c>
      <c r="K13" s="11">
        <f>ROUND(C13*$G$13,2)</f>
        <v>0</v>
      </c>
      <c r="L13" s="11">
        <f>ROUND(C13*$E$13,2)</f>
        <v>0</v>
      </c>
      <c r="M13" s="11">
        <f t="shared" si="0"/>
        <v>0</v>
      </c>
      <c r="N13" s="22">
        <f t="shared" si="1"/>
        <v>0</v>
      </c>
      <c r="O13" s="21"/>
      <c r="P13" s="13"/>
      <c r="Q13" s="11">
        <f t="shared" si="8"/>
        <v>0</v>
      </c>
      <c r="R13" s="11">
        <f t="shared" si="2"/>
        <v>0</v>
      </c>
      <c r="S13" s="11">
        <f t="shared" si="4"/>
        <v>0</v>
      </c>
      <c r="T13" s="11">
        <f t="shared" si="5"/>
        <v>0</v>
      </c>
      <c r="U13" s="11">
        <f t="shared" si="3"/>
        <v>0</v>
      </c>
      <c r="V13" s="11">
        <f t="shared" si="6"/>
        <v>0</v>
      </c>
      <c r="W13" s="15">
        <f t="shared" si="9"/>
        <v>0</v>
      </c>
    </row>
    <row r="14" spans="1:38" ht="12" customHeight="1" x14ac:dyDescent="0.2">
      <c r="A14" s="30"/>
      <c r="B14" s="31"/>
      <c r="C14" s="10"/>
      <c r="D14" s="24">
        <v>180</v>
      </c>
      <c r="E14" s="26">
        <v>0.02</v>
      </c>
      <c r="F14" s="26">
        <v>8.0000000000000002E-3</v>
      </c>
      <c r="G14" s="26">
        <v>1.6E-2</v>
      </c>
      <c r="H14" s="11">
        <f t="shared" si="7"/>
        <v>0</v>
      </c>
      <c r="I14" s="11">
        <f>IF(C14,ROUND((C14-$D$14-K14-L14)*$I$5,2),0)</f>
        <v>0</v>
      </c>
      <c r="J14" s="11">
        <f>ROUND(C14*$F$14,2)</f>
        <v>0</v>
      </c>
      <c r="K14" s="11">
        <f>ROUND(C14*$G$14,2)</f>
        <v>0</v>
      </c>
      <c r="L14" s="11">
        <f>ROUND(C14*$E$14,2)</f>
        <v>0</v>
      </c>
      <c r="M14" s="11">
        <f t="shared" si="0"/>
        <v>0</v>
      </c>
      <c r="N14" s="22">
        <f t="shared" si="1"/>
        <v>0</v>
      </c>
      <c r="O14" s="21"/>
      <c r="P14" s="13"/>
      <c r="Q14" s="11">
        <f t="shared" si="8"/>
        <v>0</v>
      </c>
      <c r="R14" s="11">
        <f t="shared" si="2"/>
        <v>0</v>
      </c>
      <c r="S14" s="11">
        <f t="shared" si="4"/>
        <v>0</v>
      </c>
      <c r="T14" s="11">
        <f t="shared" si="5"/>
        <v>0</v>
      </c>
      <c r="U14" s="11">
        <f t="shared" si="3"/>
        <v>0</v>
      </c>
      <c r="V14" s="11">
        <f t="shared" si="6"/>
        <v>0</v>
      </c>
      <c r="W14" s="15">
        <f>Q14+R14+S14+T14+U14</f>
        <v>0</v>
      </c>
    </row>
    <row r="15" spans="1:38" ht="12" customHeight="1" x14ac:dyDescent="0.25">
      <c r="A15" s="32"/>
      <c r="B15" s="41" t="s">
        <v>24</v>
      </c>
      <c r="C15" s="12">
        <f>SUM(C8:C14)</f>
        <v>7000</v>
      </c>
      <c r="D15" s="12"/>
      <c r="E15" s="12"/>
      <c r="F15" s="12"/>
      <c r="G15" s="12"/>
      <c r="H15" s="12">
        <f t="shared" ref="H15:N15" si="10">SUM(H8:H14)</f>
        <v>2310</v>
      </c>
      <c r="I15" s="12">
        <f t="shared" si="10"/>
        <v>1237.6000000000001</v>
      </c>
      <c r="J15" s="12">
        <f t="shared" si="10"/>
        <v>56</v>
      </c>
      <c r="K15" s="12">
        <f t="shared" si="10"/>
        <v>112</v>
      </c>
      <c r="L15" s="12">
        <f t="shared" si="10"/>
        <v>160</v>
      </c>
      <c r="M15" s="12">
        <f t="shared" si="10"/>
        <v>3875.6</v>
      </c>
      <c r="N15" s="12">
        <f t="shared" si="10"/>
        <v>5490.4000000000005</v>
      </c>
      <c r="O15" s="57" t="s">
        <v>46</v>
      </c>
      <c r="P15" s="58"/>
      <c r="Q15" s="12">
        <f t="shared" ref="Q15:V15" si="11">SUM(Q8:Q14)</f>
        <v>3556.84</v>
      </c>
      <c r="R15" s="12">
        <f t="shared" si="11"/>
        <v>1488.75</v>
      </c>
      <c r="S15" s="12">
        <f t="shared" si="11"/>
        <v>786.43000000000006</v>
      </c>
      <c r="T15" s="12">
        <f t="shared" si="11"/>
        <v>108.28</v>
      </c>
      <c r="U15" s="12">
        <f t="shared" si="11"/>
        <v>95.91</v>
      </c>
      <c r="V15" s="12">
        <f t="shared" si="11"/>
        <v>2479.37</v>
      </c>
      <c r="W15" s="12">
        <f>SUM(W8:W14)</f>
        <v>6036.21</v>
      </c>
    </row>
    <row r="16" spans="1:38" x14ac:dyDescent="0.2">
      <c r="A16" s="30" t="s">
        <v>33</v>
      </c>
      <c r="B16" s="31" t="s">
        <v>48</v>
      </c>
      <c r="C16" s="10">
        <v>2000</v>
      </c>
      <c r="D16" s="24">
        <v>180</v>
      </c>
      <c r="E16" s="26">
        <v>0.02</v>
      </c>
      <c r="F16" s="26">
        <v>8.0000000000000002E-3</v>
      </c>
      <c r="G16" s="26">
        <v>1.6E-2</v>
      </c>
      <c r="H16" s="11">
        <f>ROUND(C16*$H$5,2)</f>
        <v>660</v>
      </c>
      <c r="I16" s="11">
        <f>IF(C16,ROUND((C16-$D$16-K16-L16)*$I$5,2),0)</f>
        <v>349.6</v>
      </c>
      <c r="J16" s="11">
        <f>ROUND(C16*$F$16,2)</f>
        <v>16</v>
      </c>
      <c r="K16" s="11">
        <f>ROUND(C16*$G$16,2)</f>
        <v>32</v>
      </c>
      <c r="L16" s="11">
        <f>ROUND(C16*$E$16,2)</f>
        <v>40</v>
      </c>
      <c r="M16" s="11">
        <f t="shared" ref="M16:M22" si="12">SUM(I16:L16,H16)</f>
        <v>1097.5999999999999</v>
      </c>
      <c r="N16" s="11">
        <f t="shared" ref="N16:N22" si="13">C16-I16-K16-L16</f>
        <v>1578.4</v>
      </c>
      <c r="O16" s="21">
        <v>98</v>
      </c>
      <c r="P16" s="13">
        <v>149</v>
      </c>
      <c r="Q16" s="11">
        <f>IF(P16,ROUND(O16/P16*N16,2),0)</f>
        <v>1038.1400000000001</v>
      </c>
      <c r="R16" s="11">
        <f t="shared" ref="R16:R22" si="14">IF(P16,ROUND(O16/P16*H16,2),0)</f>
        <v>434.09</v>
      </c>
      <c r="S16" s="11">
        <f t="shared" ref="S16:S22" si="15">IF(P16,ROUND(O16/P16*I16,2),0)</f>
        <v>229.94</v>
      </c>
      <c r="T16" s="11">
        <f t="shared" ref="T16:T22" si="16">IF(P16,ROUND(O16/P16*(J16+K16),2),0)</f>
        <v>31.57</v>
      </c>
      <c r="U16" s="11">
        <f t="shared" ref="U16:U22" si="17">IF(P16,ROUND(O16/P16*L16,2),0)</f>
        <v>26.31</v>
      </c>
      <c r="V16" s="11">
        <f>SUM(R16:U16)</f>
        <v>721.91</v>
      </c>
      <c r="W16" s="15">
        <f>Q16+R16+S16+T16+U16</f>
        <v>1760.05</v>
      </c>
    </row>
    <row r="17" spans="1:23" x14ac:dyDescent="0.2">
      <c r="A17" s="30" t="s">
        <v>33</v>
      </c>
      <c r="B17" s="31" t="s">
        <v>49</v>
      </c>
      <c r="C17" s="10">
        <v>2000</v>
      </c>
      <c r="D17" s="24">
        <v>180</v>
      </c>
      <c r="E17" s="26">
        <v>0.03</v>
      </c>
      <c r="F17" s="26">
        <v>8.0000000000000002E-3</v>
      </c>
      <c r="G17" s="26">
        <v>1.6E-2</v>
      </c>
      <c r="H17" s="11">
        <f>ROUND(C17*$H$5,2)</f>
        <v>660</v>
      </c>
      <c r="I17" s="11">
        <f>IF(C17,ROUND((C17-$D$17-K17-L17)*$I$5,2),0)</f>
        <v>345.6</v>
      </c>
      <c r="J17" s="11">
        <f>ROUND(C17*$F$17,2)</f>
        <v>16</v>
      </c>
      <c r="K17" s="11">
        <f>ROUND(C17*$G$17,2)</f>
        <v>32</v>
      </c>
      <c r="L17" s="11">
        <f>ROUND(C17*$E$17,2)</f>
        <v>60</v>
      </c>
      <c r="M17" s="11">
        <f t="shared" si="12"/>
        <v>1113.5999999999999</v>
      </c>
      <c r="N17" s="11">
        <f t="shared" si="13"/>
        <v>1562.4</v>
      </c>
      <c r="O17" s="21">
        <v>140</v>
      </c>
      <c r="P17" s="13">
        <v>149</v>
      </c>
      <c r="Q17" s="11">
        <f>IF(P17,ROUND(O17/P17*N17,2),0)</f>
        <v>1468.03</v>
      </c>
      <c r="R17" s="11">
        <f t="shared" si="14"/>
        <v>620.13</v>
      </c>
      <c r="S17" s="11">
        <f t="shared" si="15"/>
        <v>324.72000000000003</v>
      </c>
      <c r="T17" s="11">
        <f t="shared" si="16"/>
        <v>45.1</v>
      </c>
      <c r="U17" s="11">
        <f t="shared" si="17"/>
        <v>56.38</v>
      </c>
      <c r="V17" s="11">
        <f t="shared" ref="V17:V22" si="18">SUM(R17:U17)</f>
        <v>1046.3300000000002</v>
      </c>
      <c r="W17" s="15">
        <f>Q17+R17+S17+T17+U17</f>
        <v>2514.36</v>
      </c>
    </row>
    <row r="18" spans="1:23" x14ac:dyDescent="0.2">
      <c r="A18" s="30" t="s">
        <v>33</v>
      </c>
      <c r="B18" s="31" t="s">
        <v>50</v>
      </c>
      <c r="C18" s="10">
        <v>1000</v>
      </c>
      <c r="D18" s="24">
        <v>0</v>
      </c>
      <c r="E18" s="26">
        <v>0.02</v>
      </c>
      <c r="F18" s="26">
        <v>8.0000000000000002E-3</v>
      </c>
      <c r="G18" s="26">
        <v>1.6E-2</v>
      </c>
      <c r="H18" s="11">
        <f>ROUND(C18*$H$5,2)</f>
        <v>330</v>
      </c>
      <c r="I18" s="11">
        <f>IF(C18,ROUND((C18-$D$18-K18-L18)*$I$5,2),0)</f>
        <v>192.8</v>
      </c>
      <c r="J18" s="11">
        <f>ROUND(C18*$F$18,2)</f>
        <v>8</v>
      </c>
      <c r="K18" s="11">
        <f>ROUND(C18*$G$18,2)</f>
        <v>16</v>
      </c>
      <c r="L18" s="11">
        <f>ROUND(C18*$E$18,2)</f>
        <v>20</v>
      </c>
      <c r="M18" s="11">
        <f t="shared" si="12"/>
        <v>566.79999999999995</v>
      </c>
      <c r="N18" s="11">
        <f t="shared" si="13"/>
        <v>771.2</v>
      </c>
      <c r="O18" s="21">
        <v>70</v>
      </c>
      <c r="P18" s="13">
        <v>149</v>
      </c>
      <c r="Q18" s="11">
        <f>IF(P18,ROUND(O18/P18*N18,2),0)</f>
        <v>362.31</v>
      </c>
      <c r="R18" s="11">
        <f t="shared" si="14"/>
        <v>155.03</v>
      </c>
      <c r="S18" s="11">
        <f t="shared" si="15"/>
        <v>90.58</v>
      </c>
      <c r="T18" s="11">
        <f t="shared" si="16"/>
        <v>11.28</v>
      </c>
      <c r="U18" s="11">
        <f t="shared" si="17"/>
        <v>9.4</v>
      </c>
      <c r="V18" s="11">
        <f t="shared" si="18"/>
        <v>266.28999999999996</v>
      </c>
      <c r="W18" s="15">
        <f>Q18+R18+S18+T18+U18</f>
        <v>628.6</v>
      </c>
    </row>
    <row r="19" spans="1:23" x14ac:dyDescent="0.2">
      <c r="A19" s="30" t="s">
        <v>33</v>
      </c>
      <c r="B19" s="31" t="s">
        <v>51</v>
      </c>
      <c r="C19" s="10">
        <v>1500</v>
      </c>
      <c r="D19" s="24">
        <v>180</v>
      </c>
      <c r="E19" s="26">
        <v>0.02</v>
      </c>
      <c r="F19" s="26">
        <v>8.0000000000000002E-3</v>
      </c>
      <c r="G19" s="26">
        <v>1.6E-2</v>
      </c>
      <c r="H19" s="11">
        <f>ROUND(C19*$H$5,2)</f>
        <v>495</v>
      </c>
      <c r="I19" s="11">
        <f>IF(C19,ROUND((C19-$D$19-K19-L19)*$I$5,2),0)</f>
        <v>253.2</v>
      </c>
      <c r="J19" s="11">
        <f>ROUND(C19*$F$19,2)</f>
        <v>12</v>
      </c>
      <c r="K19" s="11">
        <f>ROUND(C19*$G$19,2)</f>
        <v>24</v>
      </c>
      <c r="L19" s="11">
        <f>ROUND(C19*$E$19,2)</f>
        <v>30</v>
      </c>
      <c r="M19" s="11">
        <f t="shared" si="12"/>
        <v>814.2</v>
      </c>
      <c r="N19" s="22">
        <f t="shared" si="13"/>
        <v>1192.8</v>
      </c>
      <c r="O19" s="21">
        <v>149</v>
      </c>
      <c r="P19" s="13">
        <v>149</v>
      </c>
      <c r="Q19" s="11">
        <f>IF(P19,ROUND(O19/P19*N19,2),0)</f>
        <v>1192.8</v>
      </c>
      <c r="R19" s="11">
        <f t="shared" si="14"/>
        <v>495</v>
      </c>
      <c r="S19" s="11">
        <f t="shared" si="15"/>
        <v>253.2</v>
      </c>
      <c r="T19" s="11">
        <f t="shared" si="16"/>
        <v>36</v>
      </c>
      <c r="U19" s="11">
        <f t="shared" si="17"/>
        <v>30</v>
      </c>
      <c r="V19" s="11">
        <f t="shared" si="18"/>
        <v>814.2</v>
      </c>
      <c r="W19" s="15">
        <f>Q19+R19+S19+T19+U19</f>
        <v>2007</v>
      </c>
    </row>
    <row r="20" spans="1:23" x14ac:dyDescent="0.2">
      <c r="A20" s="30"/>
      <c r="B20" s="31"/>
      <c r="C20" s="10"/>
      <c r="D20" s="24">
        <v>180</v>
      </c>
      <c r="E20" s="26">
        <v>0.02</v>
      </c>
      <c r="F20" s="26">
        <v>8.0000000000000002E-3</v>
      </c>
      <c r="G20" s="26">
        <v>1.6E-2</v>
      </c>
      <c r="H20" s="11">
        <f>ROUND(C20*$H$5,2)</f>
        <v>0</v>
      </c>
      <c r="I20" s="11">
        <f>IF(C20,ROUND((C20-$D$20-K20-L20)*$I$5,2),0)</f>
        <v>0</v>
      </c>
      <c r="J20" s="11">
        <f>ROUND(C20*$F$20,2)</f>
        <v>0</v>
      </c>
      <c r="K20" s="11">
        <f>ROUND(C20*$G$20,2)</f>
        <v>0</v>
      </c>
      <c r="L20" s="11">
        <f>ROUND(C20*$E$20,2)</f>
        <v>0</v>
      </c>
      <c r="M20" s="11">
        <f t="shared" si="12"/>
        <v>0</v>
      </c>
      <c r="N20" s="22">
        <f t="shared" si="13"/>
        <v>0</v>
      </c>
      <c r="O20" s="21"/>
      <c r="P20" s="13"/>
      <c r="Q20" s="11">
        <f t="shared" ref="Q20:Q22" si="19">IF(P20,ROUND(O20/P20*N20,2),0)</f>
        <v>0</v>
      </c>
      <c r="R20" s="11">
        <f t="shared" si="14"/>
        <v>0</v>
      </c>
      <c r="S20" s="11">
        <f t="shared" si="15"/>
        <v>0</v>
      </c>
      <c r="T20" s="11">
        <f t="shared" si="16"/>
        <v>0</v>
      </c>
      <c r="U20" s="11">
        <f t="shared" si="17"/>
        <v>0</v>
      </c>
      <c r="V20" s="11">
        <f t="shared" si="18"/>
        <v>0</v>
      </c>
      <c r="W20" s="15">
        <f t="shared" ref="W20:W22" si="20">Q20+R20+S20+T20+U20</f>
        <v>0</v>
      </c>
    </row>
    <row r="21" spans="1:23" x14ac:dyDescent="0.2">
      <c r="A21" s="30"/>
      <c r="B21" s="31"/>
      <c r="C21" s="10"/>
      <c r="D21" s="24">
        <v>180</v>
      </c>
      <c r="E21" s="26">
        <v>0.02</v>
      </c>
      <c r="F21" s="26">
        <v>8.0000000000000002E-3</v>
      </c>
      <c r="G21" s="26">
        <v>1.6E-2</v>
      </c>
      <c r="H21" s="11">
        <f t="shared" ref="H21" si="21">ROUND(C21*$H$5,2)</f>
        <v>0</v>
      </c>
      <c r="I21" s="11">
        <f>IF(C21,ROUND((C21-$D$21-K21-L21)*$I$5,2),0)</f>
        <v>0</v>
      </c>
      <c r="J21" s="11">
        <f>ROUND(C21*$F$21,2)</f>
        <v>0</v>
      </c>
      <c r="K21" s="11">
        <f>ROUND(C21*$G$21,2)</f>
        <v>0</v>
      </c>
      <c r="L21" s="11">
        <f>ROUND(C21*$E$21,2)</f>
        <v>0</v>
      </c>
      <c r="M21" s="11">
        <f t="shared" si="12"/>
        <v>0</v>
      </c>
      <c r="N21" s="22">
        <f t="shared" si="13"/>
        <v>0</v>
      </c>
      <c r="O21" s="21"/>
      <c r="P21" s="13"/>
      <c r="Q21" s="11">
        <f t="shared" si="19"/>
        <v>0</v>
      </c>
      <c r="R21" s="11">
        <f t="shared" si="14"/>
        <v>0</v>
      </c>
      <c r="S21" s="11">
        <f t="shared" si="15"/>
        <v>0</v>
      </c>
      <c r="T21" s="11">
        <f t="shared" si="16"/>
        <v>0</v>
      </c>
      <c r="U21" s="11">
        <f t="shared" si="17"/>
        <v>0</v>
      </c>
      <c r="V21" s="11">
        <f t="shared" si="18"/>
        <v>0</v>
      </c>
      <c r="W21" s="15">
        <f>Q21+R21+S21+T21+U21</f>
        <v>0</v>
      </c>
    </row>
    <row r="22" spans="1:23" x14ac:dyDescent="0.2">
      <c r="A22" s="30"/>
      <c r="B22" s="31"/>
      <c r="C22" s="10"/>
      <c r="D22" s="24">
        <v>180</v>
      </c>
      <c r="E22" s="26">
        <v>0.02</v>
      </c>
      <c r="F22" s="26">
        <v>8.0000000000000002E-3</v>
      </c>
      <c r="G22" s="26">
        <v>1.6E-2</v>
      </c>
      <c r="H22" s="11">
        <f>ROUND(C22*$H$5,2)</f>
        <v>0</v>
      </c>
      <c r="I22" s="11">
        <f>IF(C22,ROUND((C22-$D$22-K22-L22)*$I$5,2),0)</f>
        <v>0</v>
      </c>
      <c r="J22" s="11">
        <f>ROUND(C22*$F$22,2)</f>
        <v>0</v>
      </c>
      <c r="K22" s="11">
        <f>ROUND(C22*$G$22,2)</f>
        <v>0</v>
      </c>
      <c r="L22" s="11">
        <f>ROUND(C22*$E$22,2)</f>
        <v>0</v>
      </c>
      <c r="M22" s="11">
        <f t="shared" si="12"/>
        <v>0</v>
      </c>
      <c r="N22" s="22">
        <f t="shared" si="13"/>
        <v>0</v>
      </c>
      <c r="O22" s="21"/>
      <c r="P22" s="13"/>
      <c r="Q22" s="11">
        <f t="shared" si="19"/>
        <v>0</v>
      </c>
      <c r="R22" s="11">
        <f t="shared" si="14"/>
        <v>0</v>
      </c>
      <c r="S22" s="11">
        <f t="shared" si="15"/>
        <v>0</v>
      </c>
      <c r="T22" s="11">
        <f t="shared" si="16"/>
        <v>0</v>
      </c>
      <c r="U22" s="11">
        <f t="shared" si="17"/>
        <v>0</v>
      </c>
      <c r="V22" s="11">
        <f t="shared" si="18"/>
        <v>0</v>
      </c>
      <c r="W22" s="15">
        <f t="shared" si="20"/>
        <v>0</v>
      </c>
    </row>
    <row r="23" spans="1:23" ht="12" x14ac:dyDescent="0.25">
      <c r="A23" s="32"/>
      <c r="B23" s="41" t="s">
        <v>24</v>
      </c>
      <c r="C23" s="12">
        <f>SUM(C16:C22)</f>
        <v>6500</v>
      </c>
      <c r="D23" s="12"/>
      <c r="E23" s="12"/>
      <c r="F23" s="12"/>
      <c r="G23" s="12"/>
      <c r="H23" s="12">
        <f t="shared" ref="H23:N23" si="22">SUM(H16:H22)</f>
        <v>2145</v>
      </c>
      <c r="I23" s="12">
        <f t="shared" si="22"/>
        <v>1141.2</v>
      </c>
      <c r="J23" s="12">
        <f t="shared" si="22"/>
        <v>52</v>
      </c>
      <c r="K23" s="12">
        <f t="shared" si="22"/>
        <v>104</v>
      </c>
      <c r="L23" s="12">
        <f t="shared" si="22"/>
        <v>150</v>
      </c>
      <c r="M23" s="12">
        <f t="shared" si="22"/>
        <v>3592.2</v>
      </c>
      <c r="N23" s="12">
        <f t="shared" si="22"/>
        <v>5104.8</v>
      </c>
      <c r="O23" s="57" t="s">
        <v>25</v>
      </c>
      <c r="P23" s="58"/>
      <c r="Q23" s="12">
        <f t="shared" ref="Q23:W23" si="23">SUM(Q16:Q22)</f>
        <v>4061.2799999999997</v>
      </c>
      <c r="R23" s="12">
        <f t="shared" si="23"/>
        <v>1704.25</v>
      </c>
      <c r="S23" s="12">
        <f t="shared" si="23"/>
        <v>898.44</v>
      </c>
      <c r="T23" s="12">
        <f t="shared" si="23"/>
        <v>123.95</v>
      </c>
      <c r="U23" s="12">
        <f t="shared" si="23"/>
        <v>122.09</v>
      </c>
      <c r="V23" s="12">
        <f t="shared" si="23"/>
        <v>2848.7300000000005</v>
      </c>
      <c r="W23" s="12">
        <f t="shared" si="23"/>
        <v>6910.01</v>
      </c>
    </row>
    <row r="24" spans="1:23" x14ac:dyDescent="0.2">
      <c r="A24" s="30" t="s">
        <v>34</v>
      </c>
      <c r="B24" s="31" t="s">
        <v>48</v>
      </c>
      <c r="C24" s="10">
        <v>2000</v>
      </c>
      <c r="D24" s="24">
        <v>180</v>
      </c>
      <c r="E24" s="26">
        <v>0.02</v>
      </c>
      <c r="F24" s="26">
        <v>8.0000000000000002E-3</v>
      </c>
      <c r="G24" s="26">
        <v>1.6E-2</v>
      </c>
      <c r="H24" s="11">
        <f>ROUND(C24*$H$5,2)</f>
        <v>660</v>
      </c>
      <c r="I24" s="11">
        <f>IF(C24,ROUND((C24-$D$24-K24-L24)*$I$5,2),0)</f>
        <v>349.6</v>
      </c>
      <c r="J24" s="11">
        <f>ROUND(C24*$F$24,2)</f>
        <v>16</v>
      </c>
      <c r="K24" s="11">
        <f>ROUND(C24*$G$24,2)</f>
        <v>32</v>
      </c>
      <c r="L24" s="11">
        <f>ROUND(C24*$E$24,2)</f>
        <v>40</v>
      </c>
      <c r="M24" s="11">
        <f t="shared" ref="M24:M31" si="24">SUM(I24:L24,H24)</f>
        <v>1097.5999999999999</v>
      </c>
      <c r="N24" s="11">
        <f t="shared" ref="N24:N31" si="25">C24-I24-K24-L24</f>
        <v>1578.4</v>
      </c>
      <c r="O24" s="21">
        <v>184</v>
      </c>
      <c r="P24" s="13">
        <v>184</v>
      </c>
      <c r="Q24" s="11">
        <f>IF(P24,ROUND(O24/P24*N24,2),0)</f>
        <v>1578.4</v>
      </c>
      <c r="R24" s="11">
        <f t="shared" ref="R24:R31" si="26">IF(P24,ROUND(O24/P24*H24,2),0)</f>
        <v>660</v>
      </c>
      <c r="S24" s="11">
        <f t="shared" ref="S24:S31" si="27">IF(P24,ROUND(O24/P24*I24,2),0)</f>
        <v>349.6</v>
      </c>
      <c r="T24" s="11">
        <f t="shared" ref="T24:T31" si="28">IF(P24,ROUND(O24/P24*(J24+K24),2),0)</f>
        <v>48</v>
      </c>
      <c r="U24" s="11">
        <f t="shared" ref="U24:U31" si="29">IF(P24,ROUND(O24/P24*L24,2),0)</f>
        <v>40</v>
      </c>
      <c r="V24" s="11">
        <f>SUM(R24:U24)</f>
        <v>1097.5999999999999</v>
      </c>
      <c r="W24" s="15">
        <f>Q24+R24+S24+T24+U24</f>
        <v>2676</v>
      </c>
    </row>
    <row r="25" spans="1:23" x14ac:dyDescent="0.2">
      <c r="A25" s="30" t="s">
        <v>34</v>
      </c>
      <c r="B25" s="31" t="s">
        <v>49</v>
      </c>
      <c r="C25" s="10">
        <v>2000</v>
      </c>
      <c r="D25" s="24">
        <v>180</v>
      </c>
      <c r="E25" s="26">
        <v>0.03</v>
      </c>
      <c r="F25" s="26">
        <v>8.0000000000000002E-3</v>
      </c>
      <c r="G25" s="26">
        <v>1.6E-2</v>
      </c>
      <c r="H25" s="11">
        <f>ROUND(C25*$H$5,2)</f>
        <v>660</v>
      </c>
      <c r="I25" s="11">
        <f>IF(C25,ROUND((C25-$D$25-K25-L25)*$I$5,2),0)</f>
        <v>345.6</v>
      </c>
      <c r="J25" s="11">
        <f>ROUND(C25*$F$25,2)</f>
        <v>16</v>
      </c>
      <c r="K25" s="11">
        <f>ROUND(C25*$G$25,2)</f>
        <v>32</v>
      </c>
      <c r="L25" s="11">
        <f>ROUND(C25*$E$25,2)</f>
        <v>60</v>
      </c>
      <c r="M25" s="11">
        <f t="shared" si="24"/>
        <v>1113.5999999999999</v>
      </c>
      <c r="N25" s="11">
        <f t="shared" si="25"/>
        <v>1562.4</v>
      </c>
      <c r="O25" s="21">
        <v>164</v>
      </c>
      <c r="P25" s="13">
        <v>184</v>
      </c>
      <c r="Q25" s="11">
        <f>IF(P25,ROUND(O25/P25*N25,2),0)</f>
        <v>1392.57</v>
      </c>
      <c r="R25" s="11">
        <f t="shared" si="26"/>
        <v>588.26</v>
      </c>
      <c r="S25" s="11">
        <f t="shared" si="27"/>
        <v>308.02999999999997</v>
      </c>
      <c r="T25" s="11">
        <f t="shared" si="28"/>
        <v>42.78</v>
      </c>
      <c r="U25" s="11">
        <f t="shared" si="29"/>
        <v>53.48</v>
      </c>
      <c r="V25" s="11">
        <f t="shared" ref="V25:V31" si="30">SUM(R25:U25)</f>
        <v>992.55</v>
      </c>
      <c r="W25" s="15">
        <f>Q25+R25+S25+T25+U25</f>
        <v>2385.12</v>
      </c>
    </row>
    <row r="26" spans="1:23" x14ac:dyDescent="0.2">
      <c r="A26" s="30" t="s">
        <v>34</v>
      </c>
      <c r="B26" s="31" t="s">
        <v>50</v>
      </c>
      <c r="C26" s="10">
        <v>1000</v>
      </c>
      <c r="D26" s="24">
        <v>0</v>
      </c>
      <c r="E26" s="26">
        <v>0.02</v>
      </c>
      <c r="F26" s="26">
        <v>8.0000000000000002E-3</v>
      </c>
      <c r="G26" s="26">
        <v>1.6E-2</v>
      </c>
      <c r="H26" s="11">
        <f>ROUND(C26*$H$5,2)</f>
        <v>330</v>
      </c>
      <c r="I26" s="11">
        <f>IF(C26,ROUND((C26-$D$26-K26-L26)*$I$5,2),0)</f>
        <v>192.8</v>
      </c>
      <c r="J26" s="11">
        <f>ROUND(C26*$F$26,2)</f>
        <v>8</v>
      </c>
      <c r="K26" s="11">
        <f>ROUND(C26*$G$26,2)</f>
        <v>16</v>
      </c>
      <c r="L26" s="11">
        <f>ROUND(C26*$E$26,2)</f>
        <v>20</v>
      </c>
      <c r="M26" s="11">
        <f t="shared" si="24"/>
        <v>566.79999999999995</v>
      </c>
      <c r="N26" s="11">
        <f t="shared" si="25"/>
        <v>771.2</v>
      </c>
      <c r="O26" s="21">
        <v>100</v>
      </c>
      <c r="P26" s="13">
        <v>184</v>
      </c>
      <c r="Q26" s="11">
        <f>IF(P26,ROUND(O26/P26*N26,2),0)</f>
        <v>419.13</v>
      </c>
      <c r="R26" s="11">
        <f t="shared" si="26"/>
        <v>179.35</v>
      </c>
      <c r="S26" s="11">
        <f t="shared" si="27"/>
        <v>104.78</v>
      </c>
      <c r="T26" s="11">
        <f t="shared" si="28"/>
        <v>13.04</v>
      </c>
      <c r="U26" s="11">
        <f t="shared" si="29"/>
        <v>10.87</v>
      </c>
      <c r="V26" s="11">
        <f t="shared" si="30"/>
        <v>308.04000000000002</v>
      </c>
      <c r="W26" s="15">
        <f>Q26+R26+S26+T26+U26</f>
        <v>727.17</v>
      </c>
    </row>
    <row r="27" spans="1:23" x14ac:dyDescent="0.2">
      <c r="A27" s="30" t="s">
        <v>34</v>
      </c>
      <c r="B27" s="31" t="s">
        <v>51</v>
      </c>
      <c r="C27" s="10">
        <v>1500</v>
      </c>
      <c r="D27" s="24">
        <v>180</v>
      </c>
      <c r="E27" s="26">
        <v>0.02</v>
      </c>
      <c r="F27" s="26">
        <v>8.0000000000000002E-3</v>
      </c>
      <c r="G27" s="26">
        <v>1.6E-2</v>
      </c>
      <c r="H27" s="11">
        <f>ROUND(C27*$H$5,2)</f>
        <v>495</v>
      </c>
      <c r="I27" s="11">
        <f>IF(C27,ROUND((C27-$D$28-K27-L27)*$I$5,2),0)</f>
        <v>253.2</v>
      </c>
      <c r="J27" s="11">
        <f>ROUND(C27*$F$28,2)</f>
        <v>12</v>
      </c>
      <c r="K27" s="11">
        <f>ROUND(C27*$G$28,2)</f>
        <v>24</v>
      </c>
      <c r="L27" s="11">
        <f>ROUND(C27*$E$28,2)</f>
        <v>30</v>
      </c>
      <c r="M27" s="11">
        <f t="shared" ref="M27" si="31">SUM(I27:L27,H27)</f>
        <v>814.2</v>
      </c>
      <c r="N27" s="22">
        <f t="shared" ref="N27" si="32">C27-I27-K27-L27</f>
        <v>1192.8</v>
      </c>
      <c r="O27" s="21">
        <v>147</v>
      </c>
      <c r="P27" s="13">
        <v>184</v>
      </c>
      <c r="Q27" s="11">
        <f>IF(P27,ROUND(O27/P27*N27,2),0)</f>
        <v>952.94</v>
      </c>
      <c r="R27" s="11">
        <f t="shared" ref="R27" si="33">IF(P27,ROUND(O27/P27*H27,2),0)</f>
        <v>395.46</v>
      </c>
      <c r="S27" s="11">
        <f t="shared" ref="S27" si="34">IF(P27,ROUND(O27/P27*I27,2),0)</f>
        <v>202.28</v>
      </c>
      <c r="T27" s="11">
        <f t="shared" ref="T27" si="35">IF(P27,ROUND(O27/P27*(J27+K27),2),0)</f>
        <v>28.76</v>
      </c>
      <c r="U27" s="11">
        <f t="shared" ref="U27" si="36">IF(P27,ROUND(O27/P27*L27,2),0)</f>
        <v>23.97</v>
      </c>
      <c r="V27" s="11">
        <f t="shared" ref="V27" si="37">SUM(R27:U27)</f>
        <v>650.47</v>
      </c>
      <c r="W27" s="15">
        <f>Q27+R27+S27+T27+U27</f>
        <v>1603.41</v>
      </c>
    </row>
    <row r="28" spans="1:23" x14ac:dyDescent="0.2">
      <c r="A28" s="30"/>
      <c r="B28" s="31"/>
      <c r="C28" s="10"/>
      <c r="D28" s="24">
        <v>180</v>
      </c>
      <c r="E28" s="26">
        <v>0.02</v>
      </c>
      <c r="F28" s="26">
        <v>8.0000000000000002E-3</v>
      </c>
      <c r="G28" s="26">
        <v>1.6E-2</v>
      </c>
      <c r="H28" s="11">
        <f>ROUND(C28*$H$5,2)</f>
        <v>0</v>
      </c>
      <c r="I28" s="11">
        <f>IF(C28,ROUND((C28-$D$28-K28-L28)*$I$5,2),0)</f>
        <v>0</v>
      </c>
      <c r="J28" s="11">
        <f>ROUND(C28*$F$28,2)</f>
        <v>0</v>
      </c>
      <c r="K28" s="11">
        <f>ROUND(C28*$G$28,2)</f>
        <v>0</v>
      </c>
      <c r="L28" s="11">
        <f>ROUND(C28*$E$28,2)</f>
        <v>0</v>
      </c>
      <c r="M28" s="11">
        <f t="shared" si="24"/>
        <v>0</v>
      </c>
      <c r="N28" s="22">
        <f t="shared" si="25"/>
        <v>0</v>
      </c>
      <c r="O28" s="21"/>
      <c r="P28" s="13"/>
      <c r="Q28" s="11">
        <f>IF(P28,ROUND(O28/P28*N28,2),0)</f>
        <v>0</v>
      </c>
      <c r="R28" s="11">
        <f t="shared" si="26"/>
        <v>0</v>
      </c>
      <c r="S28" s="11">
        <f t="shared" si="27"/>
        <v>0</v>
      </c>
      <c r="T28" s="11">
        <f t="shared" si="28"/>
        <v>0</v>
      </c>
      <c r="U28" s="11">
        <f t="shared" si="29"/>
        <v>0</v>
      </c>
      <c r="V28" s="11">
        <f t="shared" si="30"/>
        <v>0</v>
      </c>
      <c r="W28" s="15">
        <f>Q28+R28+S28+T28+U28</f>
        <v>0</v>
      </c>
    </row>
    <row r="29" spans="1:23" x14ac:dyDescent="0.2">
      <c r="A29" s="30"/>
      <c r="B29" s="31"/>
      <c r="C29" s="10"/>
      <c r="D29" s="24">
        <v>180</v>
      </c>
      <c r="E29" s="26">
        <v>0.02</v>
      </c>
      <c r="F29" s="26">
        <v>8.0000000000000002E-3</v>
      </c>
      <c r="G29" s="26">
        <v>1.6E-2</v>
      </c>
      <c r="H29" s="11">
        <f t="shared" ref="H29:H31" si="38">ROUND(C29*$H$5,2)</f>
        <v>0</v>
      </c>
      <c r="I29" s="11">
        <f>IF(C29,ROUND((C29-$D$29-K29-L29)*$I$5,2),0)</f>
        <v>0</v>
      </c>
      <c r="J29" s="11">
        <f>ROUND(C29*$F$29,2)</f>
        <v>0</v>
      </c>
      <c r="K29" s="11">
        <f>ROUND(C29*$G$29,2)</f>
        <v>0</v>
      </c>
      <c r="L29" s="11">
        <f>ROUND(C29*$E$29,2)</f>
        <v>0</v>
      </c>
      <c r="M29" s="11">
        <f t="shared" si="24"/>
        <v>0</v>
      </c>
      <c r="N29" s="22">
        <f t="shared" si="25"/>
        <v>0</v>
      </c>
      <c r="O29" s="21"/>
      <c r="P29" s="13"/>
      <c r="Q29" s="11">
        <f t="shared" ref="Q29:Q31" si="39">IF(P29,ROUND(O29/P29*N29,2),0)</f>
        <v>0</v>
      </c>
      <c r="R29" s="11">
        <f t="shared" si="26"/>
        <v>0</v>
      </c>
      <c r="S29" s="11">
        <f t="shared" si="27"/>
        <v>0</v>
      </c>
      <c r="T29" s="11">
        <f t="shared" si="28"/>
        <v>0</v>
      </c>
      <c r="U29" s="11">
        <f t="shared" si="29"/>
        <v>0</v>
      </c>
      <c r="V29" s="11">
        <f t="shared" si="30"/>
        <v>0</v>
      </c>
      <c r="W29" s="15">
        <f t="shared" ref="W29:W31" si="40">Q29+R29+S29+T29+U29</f>
        <v>0</v>
      </c>
    </row>
    <row r="30" spans="1:23" x14ac:dyDescent="0.2">
      <c r="A30" s="30"/>
      <c r="B30" s="31"/>
      <c r="C30" s="10"/>
      <c r="D30" s="24">
        <v>180</v>
      </c>
      <c r="E30" s="26">
        <v>0.02</v>
      </c>
      <c r="F30" s="26">
        <v>8.0000000000000002E-3</v>
      </c>
      <c r="G30" s="26">
        <v>1.6E-2</v>
      </c>
      <c r="H30" s="11">
        <f t="shared" si="38"/>
        <v>0</v>
      </c>
      <c r="I30" s="11">
        <f>IF(C30,ROUND((C30-$D$30-K30-L30)*$I$5,2),0)</f>
        <v>0</v>
      </c>
      <c r="J30" s="11">
        <f>ROUND(C30*$F$30,2)</f>
        <v>0</v>
      </c>
      <c r="K30" s="11">
        <f>ROUND(C30*$G$30,2)</f>
        <v>0</v>
      </c>
      <c r="L30" s="11">
        <f>ROUND(C30*$E$30,2)</f>
        <v>0</v>
      </c>
      <c r="M30" s="11">
        <f t="shared" si="24"/>
        <v>0</v>
      </c>
      <c r="N30" s="22">
        <f t="shared" si="25"/>
        <v>0</v>
      </c>
      <c r="O30" s="21"/>
      <c r="P30" s="13"/>
      <c r="Q30" s="11">
        <f t="shared" si="39"/>
        <v>0</v>
      </c>
      <c r="R30" s="11">
        <f t="shared" si="26"/>
        <v>0</v>
      </c>
      <c r="S30" s="11">
        <f t="shared" si="27"/>
        <v>0</v>
      </c>
      <c r="T30" s="11">
        <f t="shared" si="28"/>
        <v>0</v>
      </c>
      <c r="U30" s="11">
        <f t="shared" si="29"/>
        <v>0</v>
      </c>
      <c r="V30" s="11">
        <f t="shared" si="30"/>
        <v>0</v>
      </c>
      <c r="W30" s="15">
        <f t="shared" si="40"/>
        <v>0</v>
      </c>
    </row>
    <row r="31" spans="1:23" x14ac:dyDescent="0.2">
      <c r="A31" s="30"/>
      <c r="B31" s="31"/>
      <c r="C31" s="10"/>
      <c r="D31" s="24">
        <v>180</v>
      </c>
      <c r="E31" s="26">
        <v>0.02</v>
      </c>
      <c r="F31" s="26">
        <v>8.0000000000000002E-3</v>
      </c>
      <c r="G31" s="26">
        <v>1.6E-2</v>
      </c>
      <c r="H31" s="11">
        <f t="shared" si="38"/>
        <v>0</v>
      </c>
      <c r="I31" s="11">
        <f>IF(C31,ROUND((C31-$D$31-K31-L31)*$I$5,2),0)</f>
        <v>0</v>
      </c>
      <c r="J31" s="11">
        <f>ROUND(C31*$F$31,2)</f>
        <v>0</v>
      </c>
      <c r="K31" s="11">
        <f>ROUND(C31*$G$31,2)</f>
        <v>0</v>
      </c>
      <c r="L31" s="11">
        <f>ROUND(C31*$E$31,2)</f>
        <v>0</v>
      </c>
      <c r="M31" s="11">
        <f t="shared" si="24"/>
        <v>0</v>
      </c>
      <c r="N31" s="22">
        <f t="shared" si="25"/>
        <v>0</v>
      </c>
      <c r="O31" s="21"/>
      <c r="P31" s="13"/>
      <c r="Q31" s="11">
        <f t="shared" si="39"/>
        <v>0</v>
      </c>
      <c r="R31" s="11">
        <f t="shared" si="26"/>
        <v>0</v>
      </c>
      <c r="S31" s="11">
        <f t="shared" si="27"/>
        <v>0</v>
      </c>
      <c r="T31" s="11">
        <f t="shared" si="28"/>
        <v>0</v>
      </c>
      <c r="U31" s="11">
        <f t="shared" si="29"/>
        <v>0</v>
      </c>
      <c r="V31" s="11">
        <f t="shared" si="30"/>
        <v>0</v>
      </c>
      <c r="W31" s="15">
        <f t="shared" si="40"/>
        <v>0</v>
      </c>
    </row>
    <row r="32" spans="1:23" ht="12" x14ac:dyDescent="0.25">
      <c r="A32" s="33"/>
      <c r="B32" s="41" t="s">
        <v>24</v>
      </c>
      <c r="C32" s="12">
        <f>SUM(C24:C31)</f>
        <v>6500</v>
      </c>
      <c r="D32" s="12"/>
      <c r="E32" s="12"/>
      <c r="F32" s="12"/>
      <c r="G32" s="12"/>
      <c r="H32" s="12">
        <f t="shared" ref="H32:N32" si="41">SUM(H24:H31)</f>
        <v>2145</v>
      </c>
      <c r="I32" s="12">
        <f t="shared" si="41"/>
        <v>1141.2</v>
      </c>
      <c r="J32" s="12">
        <f t="shared" si="41"/>
        <v>52</v>
      </c>
      <c r="K32" s="12">
        <f t="shared" si="41"/>
        <v>104</v>
      </c>
      <c r="L32" s="12">
        <f t="shared" si="41"/>
        <v>150</v>
      </c>
      <c r="M32" s="12">
        <f t="shared" si="41"/>
        <v>3592.2</v>
      </c>
      <c r="N32" s="12">
        <f t="shared" si="41"/>
        <v>5104.8</v>
      </c>
      <c r="O32" s="57" t="s">
        <v>25</v>
      </c>
      <c r="P32" s="58"/>
      <c r="Q32" s="12">
        <f t="shared" ref="Q32:W32" si="42">SUM(Q24:Q31)</f>
        <v>4343.0400000000009</v>
      </c>
      <c r="R32" s="12">
        <f t="shared" si="42"/>
        <v>1823.07</v>
      </c>
      <c r="S32" s="12">
        <f t="shared" si="42"/>
        <v>964.68999999999994</v>
      </c>
      <c r="T32" s="12">
        <f t="shared" si="42"/>
        <v>132.57999999999998</v>
      </c>
      <c r="U32" s="12">
        <f t="shared" si="42"/>
        <v>128.32</v>
      </c>
      <c r="V32" s="12">
        <f t="shared" si="42"/>
        <v>3048.66</v>
      </c>
      <c r="W32" s="12">
        <f t="shared" si="42"/>
        <v>7391.7</v>
      </c>
    </row>
    <row r="33" spans="2:23" ht="40.799999999999997" customHeight="1" thickBot="1" x14ac:dyDescent="0.3">
      <c r="B33" s="50" t="s">
        <v>27</v>
      </c>
      <c r="C33" s="51">
        <f>SUM(C15,C23,C32)</f>
        <v>20000</v>
      </c>
      <c r="D33" s="51"/>
      <c r="E33" s="51"/>
      <c r="F33" s="51"/>
      <c r="G33" s="51"/>
      <c r="H33" s="52">
        <f t="shared" ref="H33:N33" si="43">SUM(H15,H23,H32)</f>
        <v>6600</v>
      </c>
      <c r="I33" s="52">
        <f t="shared" si="43"/>
        <v>3520</v>
      </c>
      <c r="J33" s="52">
        <f t="shared" si="43"/>
        <v>160</v>
      </c>
      <c r="K33" s="52">
        <f t="shared" si="43"/>
        <v>320</v>
      </c>
      <c r="L33" s="52">
        <f t="shared" si="43"/>
        <v>460</v>
      </c>
      <c r="M33" s="52">
        <f t="shared" si="43"/>
        <v>11060</v>
      </c>
      <c r="N33" s="52">
        <f t="shared" si="43"/>
        <v>15700</v>
      </c>
      <c r="O33" s="71" t="s">
        <v>27</v>
      </c>
      <c r="P33" s="72"/>
      <c r="Q33" s="52">
        <f t="shared" ref="Q33:V33" si="44">SUM(Q15,Q23,Q32)</f>
        <v>11961.16</v>
      </c>
      <c r="R33" s="52">
        <f t="shared" si="44"/>
        <v>5016.07</v>
      </c>
      <c r="S33" s="52">
        <f t="shared" si="44"/>
        <v>2649.56</v>
      </c>
      <c r="T33" s="52">
        <f t="shared" si="44"/>
        <v>364.81</v>
      </c>
      <c r="U33" s="52">
        <f t="shared" si="44"/>
        <v>346.32</v>
      </c>
      <c r="V33" s="52">
        <f t="shared" si="44"/>
        <v>8376.76</v>
      </c>
      <c r="W33" s="53" t="s">
        <v>23</v>
      </c>
    </row>
    <row r="34" spans="2:23" ht="12" customHeight="1" thickBot="1" x14ac:dyDescent="0.3">
      <c r="B34" s="45"/>
      <c r="C34" s="45"/>
      <c r="D34" s="46"/>
      <c r="E34" s="46"/>
      <c r="F34" s="46"/>
      <c r="G34" s="46"/>
      <c r="H34" s="46"/>
      <c r="I34" s="47"/>
      <c r="J34" s="47"/>
      <c r="K34" s="47"/>
      <c r="L34" s="47"/>
      <c r="M34" s="34"/>
      <c r="O34" s="68"/>
      <c r="P34" s="68"/>
      <c r="Q34" s="68"/>
      <c r="R34" s="67"/>
      <c r="S34" s="67"/>
      <c r="T34" s="67"/>
      <c r="U34" s="67"/>
      <c r="V34" s="43"/>
      <c r="W34" s="44">
        <f>W15+W23+W32</f>
        <v>20337.920000000002</v>
      </c>
    </row>
    <row r="38" spans="2:23" ht="12" x14ac:dyDescent="0.25">
      <c r="B38" s="18" t="s">
        <v>53</v>
      </c>
    </row>
    <row r="41" spans="2:23" x14ac:dyDescent="0.2">
      <c r="B41" s="73" t="s">
        <v>55</v>
      </c>
      <c r="C41" s="73"/>
      <c r="D41" s="73"/>
      <c r="E41" s="73"/>
      <c r="F41" s="73"/>
      <c r="G41" s="73"/>
      <c r="H41" s="73"/>
      <c r="I41" s="73"/>
      <c r="J41" s="73"/>
      <c r="K41" s="73"/>
      <c r="L41" s="73"/>
      <c r="M41" s="73"/>
      <c r="N41" s="73"/>
      <c r="O41" s="73"/>
      <c r="P41" s="73"/>
      <c r="Q41" s="73"/>
      <c r="R41" s="73"/>
      <c r="S41" s="73"/>
      <c r="T41" s="73"/>
      <c r="U41" s="73"/>
      <c r="V41" s="73"/>
      <c r="W41" s="73"/>
    </row>
    <row r="42" spans="2:23" x14ac:dyDescent="0.2">
      <c r="B42" s="73"/>
      <c r="C42" s="73"/>
      <c r="D42" s="73"/>
      <c r="E42" s="73"/>
      <c r="F42" s="73"/>
      <c r="G42" s="73"/>
      <c r="H42" s="73"/>
      <c r="I42" s="73"/>
      <c r="J42" s="73"/>
      <c r="K42" s="73"/>
      <c r="L42" s="73"/>
      <c r="M42" s="73"/>
      <c r="N42" s="73"/>
      <c r="O42" s="73"/>
      <c r="P42" s="73"/>
      <c r="Q42" s="73"/>
      <c r="R42" s="73"/>
      <c r="S42" s="73"/>
      <c r="T42" s="73"/>
      <c r="U42" s="73"/>
      <c r="V42" s="73"/>
      <c r="W42" s="73"/>
    </row>
    <row r="43" spans="2:23" x14ac:dyDescent="0.2">
      <c r="B43" s="73"/>
      <c r="C43" s="73"/>
      <c r="D43" s="73"/>
      <c r="E43" s="73"/>
      <c r="F43" s="73"/>
      <c r="G43" s="73"/>
      <c r="H43" s="73"/>
      <c r="I43" s="73"/>
      <c r="J43" s="73"/>
      <c r="K43" s="73"/>
      <c r="L43" s="73"/>
      <c r="M43" s="73"/>
      <c r="N43" s="73"/>
      <c r="O43" s="73"/>
      <c r="P43" s="73"/>
      <c r="Q43" s="73"/>
      <c r="R43" s="73"/>
      <c r="S43" s="73"/>
      <c r="T43" s="73"/>
      <c r="U43" s="73"/>
      <c r="V43" s="73"/>
      <c r="W43" s="73"/>
    </row>
    <row r="45" spans="2:23" ht="12" x14ac:dyDescent="0.25">
      <c r="B45" s="8" t="s">
        <v>54</v>
      </c>
    </row>
    <row r="61" spans="1:1" x14ac:dyDescent="0.2">
      <c r="A61" s="8">
        <v>180</v>
      </c>
    </row>
    <row r="62" spans="1:1" x14ac:dyDescent="0.2">
      <c r="A62" s="8">
        <v>170</v>
      </c>
    </row>
    <row r="63" spans="1:1" x14ac:dyDescent="0.2">
      <c r="A63" s="8">
        <v>0</v>
      </c>
    </row>
    <row r="64" spans="1:1" x14ac:dyDescent="0.2">
      <c r="A64" s="25">
        <v>0.03</v>
      </c>
    </row>
    <row r="65" spans="1:1" x14ac:dyDescent="0.2">
      <c r="A65" s="25">
        <v>0.02</v>
      </c>
    </row>
    <row r="66" spans="1:1" x14ac:dyDescent="0.2">
      <c r="A66" s="25">
        <v>0</v>
      </c>
    </row>
    <row r="67" spans="1:1" x14ac:dyDescent="0.2">
      <c r="A67" s="25">
        <v>1.6E-2</v>
      </c>
    </row>
    <row r="68" spans="1:1" x14ac:dyDescent="0.2">
      <c r="A68" s="25">
        <v>0</v>
      </c>
    </row>
    <row r="69" spans="1:1" x14ac:dyDescent="0.2">
      <c r="A69" s="25">
        <v>8.0000000000000002E-3</v>
      </c>
    </row>
    <row r="70" spans="1:1" x14ac:dyDescent="0.2">
      <c r="A70" s="25">
        <v>0</v>
      </c>
    </row>
    <row r="71" spans="1:1" x14ac:dyDescent="0.2">
      <c r="A71" s="8" t="s">
        <v>32</v>
      </c>
    </row>
    <row r="72" spans="1:1" x14ac:dyDescent="0.2">
      <c r="A72" s="8" t="s">
        <v>33</v>
      </c>
    </row>
    <row r="73" spans="1:1" x14ac:dyDescent="0.2">
      <c r="A73" s="8" t="s">
        <v>34</v>
      </c>
    </row>
    <row r="74" spans="1:1" x14ac:dyDescent="0.2">
      <c r="A74" s="8" t="s">
        <v>35</v>
      </c>
    </row>
    <row r="75" spans="1:1" x14ac:dyDescent="0.2">
      <c r="A75" s="8" t="s">
        <v>36</v>
      </c>
    </row>
    <row r="76" spans="1:1" x14ac:dyDescent="0.2">
      <c r="A76" s="8" t="s">
        <v>37</v>
      </c>
    </row>
    <row r="77" spans="1:1" x14ac:dyDescent="0.2">
      <c r="A77" s="8" t="s">
        <v>38</v>
      </c>
    </row>
    <row r="78" spans="1:1" x14ac:dyDescent="0.2">
      <c r="A78" s="8" t="s">
        <v>39</v>
      </c>
    </row>
    <row r="79" spans="1:1" x14ac:dyDescent="0.2">
      <c r="A79" s="8" t="s">
        <v>40</v>
      </c>
    </row>
    <row r="80" spans="1:1" x14ac:dyDescent="0.2">
      <c r="A80" s="8" t="s">
        <v>41</v>
      </c>
    </row>
    <row r="81" spans="1:1" x14ac:dyDescent="0.2">
      <c r="A81" s="8" t="s">
        <v>42</v>
      </c>
    </row>
    <row r="82" spans="1:1" x14ac:dyDescent="0.2">
      <c r="A82" s="8" t="s">
        <v>43</v>
      </c>
    </row>
  </sheetData>
  <autoFilter ref="A7:AL7"/>
  <mergeCells count="25">
    <mergeCell ref="B41:W43"/>
    <mergeCell ref="R34:U34"/>
    <mergeCell ref="M6:M7"/>
    <mergeCell ref="N6:N7"/>
    <mergeCell ref="O6:P6"/>
    <mergeCell ref="Q6:U6"/>
    <mergeCell ref="O15:P15"/>
    <mergeCell ref="O23:P23"/>
    <mergeCell ref="O32:P32"/>
    <mergeCell ref="O33:P33"/>
    <mergeCell ref="O34:Q34"/>
    <mergeCell ref="V6:V7"/>
    <mergeCell ref="W6:W7"/>
    <mergeCell ref="G6:G7"/>
    <mergeCell ref="H6:H7"/>
    <mergeCell ref="I6:I7"/>
    <mergeCell ref="J6:J7"/>
    <mergeCell ref="K6:K7"/>
    <mergeCell ref="L6:L7"/>
    <mergeCell ref="F6:F7"/>
    <mergeCell ref="A6:A7"/>
    <mergeCell ref="B6:B7"/>
    <mergeCell ref="C6:C7"/>
    <mergeCell ref="D6:D7"/>
    <mergeCell ref="E6:E7"/>
  </mergeCells>
  <dataValidations count="5">
    <dataValidation allowBlank="1" showErrorMessage="1" prompt="Vali siin rippmenüüst õige tulumaksuvaba miinimum (2016 aastal 170 eurot, 2017 aastal 180 eurot)." sqref="D8:D14 D16:D22 D24:D31"/>
    <dataValidation type="list" allowBlank="1" showInputMessage="1" showErrorMessage="1" sqref="G8:G14 G24:G31 G16:G22">
      <formula1>$A$67:$A$68</formula1>
    </dataValidation>
    <dataValidation type="list" allowBlank="1" showInputMessage="1" showErrorMessage="1" sqref="F8:F14 F24:F31 F16:F22">
      <formula1>$A$69:$A$70</formula1>
    </dataValidation>
    <dataValidation type="list" allowBlank="1" showInputMessage="1" showErrorMessage="1" sqref="A8:A14 A24:A31 A16:A22">
      <formula1>$A$71:$A$82</formula1>
    </dataValidation>
    <dataValidation type="list" allowBlank="1" showInputMessage="1" showErrorMessage="1" sqref="E8:E14 E24:E31 E16:E22">
      <formula1>$A$64:$A$66</formula1>
    </dataValidation>
  </dataValidations>
  <pageMargins left="0.70866141732283472" right="0.56000000000000005" top="0.74803149606299213" bottom="0.74803149606299213" header="0.31496062992125984" footer="0.31496062992125984"/>
  <pageSetup orientation="landscape"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8"/>
  <sheetViews>
    <sheetView workbookViewId="0">
      <selection activeCell="I17" sqref="I17"/>
    </sheetView>
  </sheetViews>
  <sheetFormatPr defaultRowHeight="14.4" x14ac:dyDescent="0.3"/>
  <cols>
    <col min="1" max="1" width="30.5546875" bestFit="1" customWidth="1"/>
  </cols>
  <sheetData>
    <row r="1" spans="1:2" x14ac:dyDescent="0.3">
      <c r="A1" s="1" t="s">
        <v>1</v>
      </c>
      <c r="B1" s="2" t="s">
        <v>5</v>
      </c>
    </row>
    <row r="2" spans="1:2" x14ac:dyDescent="0.3">
      <c r="A2" s="1" t="s">
        <v>3</v>
      </c>
      <c r="B2" s="2" t="s">
        <v>6</v>
      </c>
    </row>
    <row r="3" spans="1:2" x14ac:dyDescent="0.3">
      <c r="A3" s="1" t="s">
        <v>2</v>
      </c>
      <c r="B3" s="2" t="s">
        <v>8</v>
      </c>
    </row>
    <row r="4" spans="1:2" x14ac:dyDescent="0.3">
      <c r="A4" s="1" t="s">
        <v>0</v>
      </c>
      <c r="B4" s="2" t="s">
        <v>7</v>
      </c>
    </row>
    <row r="5" spans="1:2" x14ac:dyDescent="0.3">
      <c r="A5" s="1" t="s">
        <v>4</v>
      </c>
      <c r="B5" s="2" t="s">
        <v>9</v>
      </c>
    </row>
    <row r="6" spans="1:2" x14ac:dyDescent="0.3">
      <c r="A6" s="1"/>
      <c r="B6" s="2"/>
    </row>
    <row r="7" spans="1:2" x14ac:dyDescent="0.3">
      <c r="A7" s="1"/>
      <c r="B7" s="2"/>
    </row>
    <row r="8" spans="1:2" x14ac:dyDescent="0.3">
      <c r="A8" s="1"/>
      <c r="B8" s="2"/>
    </row>
  </sheetData>
  <sheetProtection sheet="1" objects="1" scenarios="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3</vt:i4>
      </vt:variant>
      <vt:variant>
        <vt:lpstr>Nimega vahemikud</vt:lpstr>
      </vt:variant>
      <vt:variant>
        <vt:i4>2</vt:i4>
      </vt:variant>
    </vt:vector>
  </HeadingPairs>
  <TitlesOfParts>
    <vt:vector size="5" baseType="lpstr">
      <vt:lpstr>Palkade abitabel</vt:lpstr>
      <vt:lpstr>Näited</vt:lpstr>
      <vt:lpstr>mitte kustutada! valemileht!</vt:lpstr>
      <vt:lpstr>Näited!Tegevuse_tähis</vt:lpstr>
      <vt:lpstr>Tegevuse_tähis</vt:lpstr>
    </vt:vector>
  </TitlesOfParts>
  <Company>EAS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Liina Lillepea</dc:creator>
  <cp:lastModifiedBy>MadisT</cp:lastModifiedBy>
  <cp:lastPrinted>2010-12-07T13:24:10Z</cp:lastPrinted>
  <dcterms:created xsi:type="dcterms:W3CDTF">2009-07-20T11:34:34Z</dcterms:created>
  <dcterms:modified xsi:type="dcterms:W3CDTF">2017-03-08T08:15:48Z</dcterms:modified>
</cp:coreProperties>
</file>